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 tabRatio="923" activeTab="2"/>
  </bookViews>
  <sheets>
    <sheet name="Меню Завтрак 1-4кл." sheetId="6" r:id="rId1"/>
    <sheet name="Меню Обед 1-4 кл." sheetId="15" r:id="rId2"/>
    <sheet name="Норма факт" sheetId="2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27" l="1"/>
  <c r="I5" i="27"/>
  <c r="C105" i="6"/>
  <c r="G84" i="15" l="1"/>
  <c r="E72" i="15"/>
  <c r="F72" i="15"/>
  <c r="G72" i="15"/>
  <c r="E14" i="15"/>
  <c r="F14" i="15"/>
  <c r="G14" i="15"/>
  <c r="E108" i="15"/>
  <c r="E84" i="15"/>
  <c r="E26" i="15"/>
  <c r="G45" i="6"/>
  <c r="F100" i="6"/>
  <c r="G100" i="6"/>
  <c r="D84" i="15"/>
  <c r="F84" i="15"/>
  <c r="D108" i="15"/>
  <c r="G108" i="15"/>
  <c r="F108" i="15"/>
  <c r="D72" i="15"/>
  <c r="D14" i="15"/>
  <c r="E67" i="6"/>
  <c r="E73" i="6" s="1"/>
  <c r="G73" i="6"/>
  <c r="E40" i="6"/>
  <c r="D40" i="6"/>
  <c r="G40" i="6"/>
  <c r="F40" i="6"/>
  <c r="C18" i="6"/>
  <c r="E83" i="15"/>
  <c r="D49" i="15"/>
  <c r="G49" i="15"/>
  <c r="F49" i="15"/>
  <c r="E48" i="15"/>
  <c r="D73" i="6"/>
  <c r="F73" i="6"/>
  <c r="C73" i="6"/>
  <c r="D79" i="6" l="1"/>
  <c r="G79" i="6"/>
  <c r="F79" i="6"/>
  <c r="E79" i="6"/>
  <c r="E24" i="6"/>
  <c r="E12" i="6"/>
  <c r="D62" i="6"/>
  <c r="G62" i="6"/>
  <c r="F62" i="6"/>
  <c r="E62" i="6"/>
  <c r="C77" i="15"/>
  <c r="G19" i="15"/>
  <c r="D19" i="15"/>
  <c r="E19" i="15"/>
  <c r="C116" i="6" l="1"/>
  <c r="E116" i="6"/>
  <c r="F116" i="6"/>
  <c r="G116" i="6"/>
  <c r="D116" i="6"/>
  <c r="D96" i="15" l="1"/>
  <c r="G96" i="15"/>
  <c r="F96" i="15"/>
  <c r="E96" i="15"/>
  <c r="D26" i="15"/>
  <c r="G26" i="15"/>
  <c r="F26" i="15"/>
  <c r="B14" i="27" l="1"/>
  <c r="C14" i="27"/>
  <c r="D14" i="27"/>
  <c r="E14" i="27"/>
  <c r="D100" i="6"/>
  <c r="D105" i="6" s="1"/>
  <c r="E13" i="27" s="1"/>
  <c r="G105" i="6"/>
  <c r="D13" i="27" s="1"/>
  <c r="F105" i="6"/>
  <c r="C13" i="27" s="1"/>
  <c r="E100" i="6"/>
  <c r="E105" i="6" s="1"/>
  <c r="B13" i="27" s="1"/>
  <c r="D24" i="6"/>
  <c r="D29" i="6" s="1"/>
  <c r="E6" i="27" s="1"/>
  <c r="G24" i="6"/>
  <c r="G29" i="6" s="1"/>
  <c r="F24" i="6"/>
  <c r="F29" i="6" s="1"/>
  <c r="C6" i="27" s="1"/>
  <c r="C29" i="6"/>
  <c r="F18" i="6"/>
  <c r="C5" i="27" s="1"/>
  <c r="F51" i="6"/>
  <c r="C8" i="27" s="1"/>
  <c r="E51" i="6"/>
  <c r="B8" i="27" s="1"/>
  <c r="C51" i="6"/>
  <c r="D51" i="6"/>
  <c r="E8" i="27" s="1"/>
  <c r="G51" i="6"/>
  <c r="D8" i="27" s="1"/>
  <c r="D18" i="6"/>
  <c r="E5" i="27" s="1"/>
  <c r="G12" i="6"/>
  <c r="G18" i="6" s="1"/>
  <c r="D5" i="27" s="1"/>
  <c r="D6" i="27" l="1"/>
  <c r="E29" i="6"/>
  <c r="B6" i="27" s="1"/>
  <c r="E18" i="6"/>
  <c r="C84" i="6" l="1"/>
  <c r="C113" i="15"/>
  <c r="C19" i="15"/>
  <c r="F113" i="15"/>
  <c r="I13" i="27" s="1"/>
  <c r="E7" i="27"/>
  <c r="D7" i="27"/>
  <c r="C7" i="27"/>
  <c r="B7" i="27"/>
  <c r="F124" i="15"/>
  <c r="I14" i="27" s="1"/>
  <c r="G124" i="15"/>
  <c r="J14" i="27" s="1"/>
  <c r="D124" i="15"/>
  <c r="K14" i="27" s="1"/>
  <c r="G113" i="15"/>
  <c r="J13" i="27" s="1"/>
  <c r="D113" i="15"/>
  <c r="K13" i="27" s="1"/>
  <c r="D89" i="15" l="1"/>
  <c r="K11" i="27" s="1"/>
  <c r="G89" i="15"/>
  <c r="J11" i="27" s="1"/>
  <c r="F89" i="15"/>
  <c r="I11" i="27" s="1"/>
  <c r="C89" i="15"/>
  <c r="E89" i="15"/>
  <c r="H11" i="27" s="1"/>
  <c r="F31" i="15"/>
  <c r="I6" i="27" s="1"/>
  <c r="G31" i="15"/>
  <c r="J6" i="27" s="1"/>
  <c r="D31" i="15"/>
  <c r="K6" i="27" s="1"/>
  <c r="F84" i="6"/>
  <c r="C11" i="27" s="1"/>
  <c r="G84" i="6"/>
  <c r="D11" i="27" s="1"/>
  <c r="D84" i="6"/>
  <c r="E11" i="27" s="1"/>
  <c r="E78" i="6"/>
  <c r="E10" i="27"/>
  <c r="D10" i="27"/>
  <c r="C10" i="27"/>
  <c r="E84" i="6" l="1"/>
  <c r="B11" i="27" s="1"/>
  <c r="F101" i="15" l="1"/>
  <c r="I12" i="27" s="1"/>
  <c r="G101" i="15"/>
  <c r="J12" i="27" s="1"/>
  <c r="D101" i="15"/>
  <c r="K12" i="27" s="1"/>
  <c r="F77" i="15"/>
  <c r="I10" i="27" s="1"/>
  <c r="G77" i="15"/>
  <c r="J10" i="27" s="1"/>
  <c r="D77" i="15"/>
  <c r="K10" i="27" s="1"/>
  <c r="F65" i="15"/>
  <c r="I9" i="27" s="1"/>
  <c r="G65" i="15"/>
  <c r="J9" i="27" s="1"/>
  <c r="D65" i="15"/>
  <c r="K9" i="27" s="1"/>
  <c r="F54" i="15"/>
  <c r="I8" i="27" s="1"/>
  <c r="G54" i="15"/>
  <c r="J8" i="27" s="1"/>
  <c r="D54" i="15"/>
  <c r="K8" i="27" s="1"/>
  <c r="E54" i="15"/>
  <c r="H8" i="27" s="1"/>
  <c r="E42" i="15"/>
  <c r="H7" i="27" s="1"/>
  <c r="F42" i="15"/>
  <c r="I7" i="27" s="1"/>
  <c r="G42" i="15"/>
  <c r="J7" i="27" s="1"/>
  <c r="D42" i="15"/>
  <c r="K7" i="27" s="1"/>
  <c r="F19" i="15"/>
  <c r="J5" i="27"/>
  <c r="K5" i="27"/>
  <c r="E124" i="15"/>
  <c r="H14" i="27" s="1"/>
  <c r="C124" i="15"/>
  <c r="E113" i="15"/>
  <c r="H13" i="27" s="1"/>
  <c r="E101" i="15"/>
  <c r="H12" i="27" s="1"/>
  <c r="C101" i="15"/>
  <c r="E77" i="15"/>
  <c r="H10" i="27" s="1"/>
  <c r="E65" i="15"/>
  <c r="H9" i="27" s="1"/>
  <c r="C65" i="15"/>
  <c r="C54" i="15"/>
  <c r="C42" i="15"/>
  <c r="E31" i="15"/>
  <c r="H6" i="27" s="1"/>
  <c r="C31" i="15"/>
  <c r="H5" i="27"/>
  <c r="D95" i="6"/>
  <c r="E12" i="27" s="1"/>
  <c r="G95" i="6"/>
  <c r="D12" i="27" s="1"/>
  <c r="B9" i="27"/>
  <c r="F95" i="6"/>
  <c r="C12" i="27" s="1"/>
  <c r="B10" i="27"/>
  <c r="E9" i="27"/>
  <c r="D9" i="27"/>
  <c r="C9" i="27"/>
  <c r="D16" i="27" l="1"/>
  <c r="D18" i="27" s="1"/>
  <c r="E16" i="27"/>
  <c r="E18" i="27" s="1"/>
  <c r="C16" i="27"/>
  <c r="C18" i="27" s="1"/>
  <c r="I16" i="27"/>
  <c r="I18" i="27" s="1"/>
  <c r="J16" i="27"/>
  <c r="J18" i="27" s="1"/>
  <c r="K16" i="27"/>
  <c r="K18" i="27" s="1"/>
  <c r="H16" i="27"/>
  <c r="H18" i="27" s="1"/>
  <c r="E95" i="6"/>
  <c r="B12" i="27" s="1"/>
  <c r="B16" i="27" s="1"/>
  <c r="B18" i="27" s="1"/>
</calcChain>
</file>

<file path=xl/sharedStrings.xml><?xml version="1.0" encoding="utf-8"?>
<sst xmlns="http://schemas.openxmlformats.org/spreadsheetml/2006/main" count="559" uniqueCount="131">
  <si>
    <t>1 неделя понедельник</t>
  </si>
  <si>
    <t>Прием пищи, наименование блюда</t>
  </si>
  <si>
    <t>Масло сливочное</t>
  </si>
  <si>
    <t>1 неделя вторник</t>
  </si>
  <si>
    <t>Чай с сахаром</t>
  </si>
  <si>
    <t>1 неделя среда</t>
  </si>
  <si>
    <t>1 неделя четверг</t>
  </si>
  <si>
    <t>Чай с лимоном</t>
  </si>
  <si>
    <t>1 неделя пятница</t>
  </si>
  <si>
    <t>Плов из птицы</t>
  </si>
  <si>
    <t>2 неделя понедельник</t>
  </si>
  <si>
    <t>2 неделя вторник</t>
  </si>
  <si>
    <t>2 неделя среда</t>
  </si>
  <si>
    <t>2 неделя четверг</t>
  </si>
  <si>
    <t>2 неделя пятница</t>
  </si>
  <si>
    <t>Энергет. ценн.</t>
  </si>
  <si>
    <t>Ж</t>
  </si>
  <si>
    <t>У</t>
  </si>
  <si>
    <t>Таб.32/13</t>
  </si>
  <si>
    <t>ПР</t>
  </si>
  <si>
    <t>15/11</t>
  </si>
  <si>
    <t>Сыр порциями</t>
  </si>
  <si>
    <t>375,376/11</t>
  </si>
  <si>
    <t>375,377/11</t>
  </si>
  <si>
    <t>291/11</t>
  </si>
  <si>
    <t>70,71/11</t>
  </si>
  <si>
    <t>202,309/11</t>
  </si>
  <si>
    <t>Б</t>
  </si>
  <si>
    <t>УТВЕРЖДАЮ</t>
  </si>
  <si>
    <t>Меню составлено согласно:</t>
  </si>
  <si>
    <t xml:space="preserve">     -Сборника рецептур на продукцию для обучающихся во всех общеобразовательных учреждениях 2011г. под ред. Могильный М.П.,Тутельян В.А.</t>
  </si>
  <si>
    <t xml:space="preserve">     -Методические рекомендации МР 2.4 0179-20 "Рекомендации по организации питания обучающихся общеобразовательных организаций" Утверждены Главным государственным санитарным врачом РФ А.Ю.Поповой 18 мая 2020г.                               </t>
  </si>
  <si>
    <t xml:space="preserve">     -Сборника рецептур блюд и кулинарных изделий для предриятий общественного питания  2013г. под редакцией Здобнов А.И.,  Цыганенко В.А.</t>
  </si>
  <si>
    <t>290/11</t>
  </si>
  <si>
    <t>Рагу из птицы</t>
  </si>
  <si>
    <t>Овощи соленые/свежие</t>
  </si>
  <si>
    <t>№ рецептур</t>
  </si>
  <si>
    <t>Масса</t>
  </si>
  <si>
    <t>Пищевые вещества (г)</t>
  </si>
  <si>
    <t>порц</t>
  </si>
  <si>
    <t>ЗАВТРАК</t>
  </si>
  <si>
    <t>289/11</t>
  </si>
  <si>
    <t>268/11</t>
  </si>
  <si>
    <t>Котлеты, биточки, шницели с соусом 759/13</t>
  </si>
  <si>
    <t>Макаронные изд.отварные</t>
  </si>
  <si>
    <t>ОБЕД</t>
  </si>
  <si>
    <t>Итого за обед</t>
  </si>
  <si>
    <t>Хлеб ржано-пшеничный</t>
  </si>
  <si>
    <t>Хлеб пшеничный йодир.</t>
  </si>
  <si>
    <t>102/11</t>
  </si>
  <si>
    <t>Суп картофельный с горохом</t>
  </si>
  <si>
    <t>103/11</t>
  </si>
  <si>
    <t>82/11</t>
  </si>
  <si>
    <t>96/11</t>
  </si>
  <si>
    <t>101/11</t>
  </si>
  <si>
    <t>Хлеб пшеничный йодированный</t>
  </si>
  <si>
    <t xml:space="preserve">Икра кабачковая </t>
  </si>
  <si>
    <t>Борщ из св. капус с карт.</t>
  </si>
  <si>
    <t>Суп молочный с макаронными изд</t>
  </si>
  <si>
    <t>171, 302/11</t>
  </si>
  <si>
    <t>Суп картофельный с макарон. изд</t>
  </si>
  <si>
    <t>120/11</t>
  </si>
  <si>
    <r>
      <t xml:space="preserve">Салат из </t>
    </r>
    <r>
      <rPr>
        <sz val="12"/>
        <color indexed="8"/>
        <rFont val="Times New Roman"/>
        <family val="1"/>
        <charset val="204"/>
      </rPr>
      <t xml:space="preserve">свежей или </t>
    </r>
    <r>
      <rPr>
        <b/>
        <sz val="12"/>
        <color indexed="8"/>
        <rFont val="Times New Roman"/>
        <family val="1"/>
        <charset val="204"/>
      </rPr>
      <t>кваш</t>
    </r>
    <r>
      <rPr>
        <sz val="12"/>
        <color indexed="8"/>
        <rFont val="Times New Roman"/>
        <family val="1"/>
        <charset val="204"/>
      </rPr>
      <t xml:space="preserve"> капусты</t>
    </r>
  </si>
  <si>
    <t>45,47/11</t>
  </si>
  <si>
    <t xml:space="preserve">Птица, тушенная в соусе </t>
  </si>
  <si>
    <t>386/11</t>
  </si>
  <si>
    <t>Кисломолочные продукты (кефир)</t>
  </si>
  <si>
    <t>181/11</t>
  </si>
  <si>
    <t xml:space="preserve">Рассольник "Ленинградский" </t>
  </si>
  <si>
    <t xml:space="preserve">Итого завтрак </t>
  </si>
  <si>
    <t xml:space="preserve">     -СанПиН 2.3/2.4.3590-20 «Санитарно-эпидемиологические требования к организации общественного питания населения»</t>
  </si>
  <si>
    <t>Компот из смеси сухофруктов</t>
  </si>
  <si>
    <t>Каша жидкая молочная из манной крупы с маслом сл.</t>
  </si>
  <si>
    <t>Кондитерские изделия</t>
  </si>
  <si>
    <t>338/11</t>
  </si>
  <si>
    <t xml:space="preserve">Фрукты свежие </t>
  </si>
  <si>
    <t>349/11</t>
  </si>
  <si>
    <t>14/11</t>
  </si>
  <si>
    <t>279/11</t>
  </si>
  <si>
    <t>Тефтели 2-й вариант с соусом 759/13</t>
  </si>
  <si>
    <t>202,204/11</t>
  </si>
  <si>
    <t>Макароны отварные с сыром</t>
  </si>
  <si>
    <r>
      <t xml:space="preserve">Примерное десятидневное меню </t>
    </r>
    <r>
      <rPr>
        <b/>
        <u/>
        <sz val="13"/>
        <color theme="1"/>
        <rFont val="Times New Roman"/>
        <family val="1"/>
        <charset val="204"/>
      </rPr>
      <t>завтраков</t>
    </r>
    <r>
      <rPr>
        <b/>
        <sz val="13"/>
        <color theme="1"/>
        <rFont val="Times New Roman"/>
        <family val="1"/>
        <charset val="204"/>
      </rPr>
      <t xml:space="preserve"> для обучающихся, получающих образовательные программы начального общего образования в                                                          муниципальных бюджетных общеобразовательных учреждениях г. Новочеркасска.</t>
    </r>
  </si>
  <si>
    <r>
      <t xml:space="preserve">Примерное десятидневное меню </t>
    </r>
    <r>
      <rPr>
        <b/>
        <u/>
        <sz val="13"/>
        <color theme="1"/>
        <rFont val="Times New Roman"/>
        <family val="1"/>
        <charset val="204"/>
      </rPr>
      <t>обедов</t>
    </r>
    <r>
      <rPr>
        <b/>
        <sz val="13"/>
        <color theme="1"/>
        <rFont val="Times New Roman"/>
        <family val="1"/>
        <charset val="204"/>
      </rPr>
      <t xml:space="preserve"> для обучающихся, получающих образовательные программы начального общего образования в                                                          муниципальных бюджетных общеобразовательных учреждениях г. Новочеркасска.</t>
    </r>
  </si>
  <si>
    <t>СОГЛАСОВАНО</t>
  </si>
  <si>
    <t>183/11</t>
  </si>
  <si>
    <t>Директор МБОУ СОШ № _____</t>
  </si>
  <si>
    <t>____________/______________</t>
  </si>
  <si>
    <t>_____________2023г.</t>
  </si>
  <si>
    <t>____________2023г.</t>
  </si>
  <si>
    <t xml:space="preserve">Овощи соленые/свежие  </t>
  </si>
  <si>
    <t>Суточная потребность в пищевых веществах и энергии детей, обучающиеся 1-4 классов. (ЗАВТРАК)</t>
  </si>
  <si>
    <t>Суточная потребность в пищевых веществах и энергии детей, обучающиеся 1-4 классов. (ОБЕД)</t>
  </si>
  <si>
    <t>Возрастная категория : с 7 до 11 лет</t>
  </si>
  <si>
    <t>1-и день</t>
  </si>
  <si>
    <t>2-й день</t>
  </si>
  <si>
    <t>3-й день</t>
  </si>
  <si>
    <t>4-й день</t>
  </si>
  <si>
    <t>5-й день</t>
  </si>
  <si>
    <t>6-й день</t>
  </si>
  <si>
    <t>7-й день</t>
  </si>
  <si>
    <t>8-й день</t>
  </si>
  <si>
    <t>9-й день</t>
  </si>
  <si>
    <t>10-и день</t>
  </si>
  <si>
    <t>Среднее</t>
  </si>
  <si>
    <t>Норма 100%</t>
  </si>
  <si>
    <t>% вып. от 100%</t>
  </si>
  <si>
    <t xml:space="preserve">Овощи соленые/свежие </t>
  </si>
  <si>
    <t>234, 229/11</t>
  </si>
  <si>
    <t>Котлета рыбная или рыба тушенная в томате с овощами</t>
  </si>
  <si>
    <t>Директор ООО ТПП " Сириус-Н"</t>
  </si>
  <si>
    <t>_______________И.Ю.Лебедева</t>
  </si>
  <si>
    <t>Директор ООО ТПП "Сириус-Н"</t>
  </si>
  <si>
    <t>Суп картофельный с  крупой</t>
  </si>
  <si>
    <t xml:space="preserve">Суп  рыбный </t>
  </si>
  <si>
    <t>Каша жидкая молочная манная с маслом сл.</t>
  </si>
  <si>
    <t>Каша  рассыпчатая (пшенная, овсяная, ячневая, перловая)</t>
  </si>
  <si>
    <t xml:space="preserve">Свекла отварная с маслом растительным и зеленым горошком </t>
  </si>
  <si>
    <t>Каша  рассыпчатая ( гречневая  или рисовая)</t>
  </si>
  <si>
    <t>Каша жидкая молочная ( гречневая  или рисовая) с маслом сл.</t>
  </si>
  <si>
    <t>Каша  рассыпчатая (гречневая или рисовая)</t>
  </si>
  <si>
    <t>Суп картофельный с крупой</t>
  </si>
  <si>
    <t>Свекла отварная с маслом растительным</t>
  </si>
  <si>
    <t>Тефтели 2-й вариант   с соусом 759/13</t>
  </si>
  <si>
    <t>53/15</t>
  </si>
  <si>
    <t>134/16</t>
  </si>
  <si>
    <t>302/11</t>
  </si>
  <si>
    <t>Сборника рецептур блюд и кулинарных изделий для обучающихся  образовательных организаций     2016г. под редакцией В.Р.Кучма</t>
  </si>
  <si>
    <t>Тефтели 2-й вариант или полуфабрикат из мяса птицы   с соусом 759/13</t>
  </si>
  <si>
    <t>Масса порц</t>
  </si>
  <si>
    <r>
      <t xml:space="preserve">Каша  рассыпчатая (рисовая или </t>
    </r>
    <r>
      <rPr>
        <b/>
        <sz val="12"/>
        <rFont val="Times New Roman"/>
        <family val="1"/>
        <charset val="204"/>
      </rPr>
      <t>гречневая)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</si>
</sst>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u/>
      <sz val="13"/>
      <color theme="1"/>
      <name val="Times New Roman"/>
      <family val="1"/>
      <charset val="204"/>
    </font>
    <font>
      <i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>
      <alignment horizontal="center"/>
    </xf>
    <xf numFmtId="49" fontId="6" fillId="2" borderId="0" xfId="0" applyNumberFormat="1" applyFont="1" applyFill="1"/>
    <xf numFmtId="49" fontId="7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wrapText="1"/>
    </xf>
    <xf numFmtId="0" fontId="7" fillId="2" borderId="0" xfId="0" applyFont="1" applyFill="1" applyAlignment="1">
      <alignment horizontal="center"/>
    </xf>
    <xf numFmtId="0" fontId="7" fillId="2" borderId="0" xfId="0" applyFont="1" applyFill="1" applyAlignment="1">
      <alignment wrapText="1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2" fillId="2" borderId="0" xfId="0" applyFont="1" applyFill="1"/>
    <xf numFmtId="49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wrapText="1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49" fontId="7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 wrapText="1"/>
    </xf>
    <xf numFmtId="1" fontId="2" fillId="2" borderId="0" xfId="0" applyNumberFormat="1" applyFont="1" applyFill="1" applyAlignment="1">
      <alignment horizontal="center"/>
    </xf>
    <xf numFmtId="2" fontId="2" fillId="2" borderId="0" xfId="0" applyNumberFormat="1" applyFont="1" applyFill="1" applyAlignment="1">
      <alignment horizontal="center"/>
    </xf>
    <xf numFmtId="49" fontId="14" fillId="2" borderId="0" xfId="0" applyNumberFormat="1" applyFont="1" applyFill="1"/>
    <xf numFmtId="0" fontId="3" fillId="2" borderId="0" xfId="0" applyFont="1" applyFill="1" applyAlignment="1">
      <alignment horizontal="center"/>
    </xf>
    <xf numFmtId="49" fontId="6" fillId="2" borderId="0" xfId="0" applyNumberFormat="1" applyFont="1" applyFill="1" applyAlignment="1">
      <alignment horizontal="left"/>
    </xf>
    <xf numFmtId="0" fontId="17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18" fillId="0" borderId="2" xfId="0" applyFont="1" applyBorder="1"/>
    <xf numFmtId="0" fontId="18" fillId="0" borderId="6" xfId="0" applyFont="1" applyBorder="1" applyAlignment="1">
      <alignment horizontal="center"/>
    </xf>
    <xf numFmtId="0" fontId="18" fillId="0" borderId="2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8" fillId="0" borderId="2" xfId="0" applyFont="1" applyBorder="1" applyAlignment="1">
      <alignment horizontal="center"/>
    </xf>
    <xf numFmtId="0" fontId="18" fillId="0" borderId="0" xfId="0" applyFont="1" applyAlignment="1">
      <alignment horizontal="center"/>
    </xf>
    <xf numFmtId="2" fontId="18" fillId="0" borderId="2" xfId="0" applyNumberFormat="1" applyFont="1" applyBorder="1" applyAlignment="1">
      <alignment horizontal="center"/>
    </xf>
    <xf numFmtId="2" fontId="18" fillId="0" borderId="0" xfId="0" applyNumberFormat="1" applyFont="1" applyAlignment="1">
      <alignment horizontal="center"/>
    </xf>
    <xf numFmtId="0" fontId="19" fillId="0" borderId="2" xfId="0" applyFont="1" applyBorder="1"/>
    <xf numFmtId="2" fontId="19" fillId="0" borderId="2" xfId="0" applyNumberFormat="1" applyFont="1" applyBorder="1" applyAlignment="1">
      <alignment horizontal="center"/>
    </xf>
    <xf numFmtId="2" fontId="19" fillId="0" borderId="0" xfId="0" applyNumberFormat="1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2" xfId="0" applyFont="1" applyBorder="1"/>
    <xf numFmtId="2" fontId="3" fillId="0" borderId="2" xfId="0" applyNumberFormat="1" applyFont="1" applyBorder="1" applyAlignment="1">
      <alignment horizontal="center"/>
    </xf>
    <xf numFmtId="2" fontId="3" fillId="0" borderId="0" xfId="0" applyNumberFormat="1" applyFont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horizontal="center" wrapText="1"/>
    </xf>
    <xf numFmtId="2" fontId="5" fillId="0" borderId="2" xfId="0" applyNumberFormat="1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2" fontId="10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wrapText="1"/>
    </xf>
    <xf numFmtId="2" fontId="11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7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/>
    </xf>
    <xf numFmtId="0" fontId="5" fillId="0" borderId="2" xfId="0" applyFont="1" applyBorder="1"/>
    <xf numFmtId="49" fontId="2" fillId="0" borderId="0" xfId="0" applyNumberFormat="1" applyFont="1" applyAlignment="1">
      <alignment horizontal="center"/>
    </xf>
    <xf numFmtId="49" fontId="5" fillId="0" borderId="4" xfId="0" applyNumberFormat="1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vertical="top" wrapText="1"/>
    </xf>
    <xf numFmtId="49" fontId="0" fillId="0" borderId="2" xfId="0" applyNumberFormat="1" applyBorder="1" applyAlignment="1">
      <alignment horizontal="center"/>
    </xf>
    <xf numFmtId="2" fontId="11" fillId="0" borderId="2" xfId="0" applyNumberFormat="1" applyFont="1" applyBorder="1" applyAlignment="1">
      <alignment horizontal="center" wrapText="1"/>
    </xf>
    <xf numFmtId="49" fontId="5" fillId="0" borderId="4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 wrapText="1"/>
    </xf>
    <xf numFmtId="2" fontId="20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wrapText="1"/>
    </xf>
    <xf numFmtId="0" fontId="7" fillId="3" borderId="2" xfId="0" applyFont="1" applyFill="1" applyBorder="1" applyAlignment="1">
      <alignment wrapText="1"/>
    </xf>
    <xf numFmtId="2" fontId="7" fillId="3" borderId="2" xfId="0" applyNumberFormat="1" applyFont="1" applyFill="1" applyBorder="1" applyAlignment="1">
      <alignment horizontal="center" wrapText="1"/>
    </xf>
    <xf numFmtId="2" fontId="7" fillId="0" borderId="2" xfId="0" applyNumberFormat="1" applyFont="1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2" fontId="10" fillId="0" borderId="2" xfId="0" applyNumberFormat="1" applyFont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wrapText="1"/>
    </xf>
    <xf numFmtId="49" fontId="5" fillId="0" borderId="4" xfId="0" applyNumberFormat="1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49" fontId="6" fillId="2" borderId="0" xfId="0" applyNumberFormat="1" applyFont="1" applyFill="1" applyAlignment="1">
      <alignment horizontal="left"/>
    </xf>
    <xf numFmtId="49" fontId="14" fillId="2" borderId="0" xfId="0" applyNumberFormat="1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9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vertical="center" wrapText="1"/>
    </xf>
    <xf numFmtId="49" fontId="2" fillId="2" borderId="1" xfId="0" applyNumberFormat="1" applyFont="1" applyFill="1" applyBorder="1" applyAlignment="1">
      <alignment horizontal="center"/>
    </xf>
    <xf numFmtId="0" fontId="15" fillId="2" borderId="0" xfId="0" applyFont="1" applyFill="1" applyAlignment="1">
      <alignment horizont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7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18" fillId="0" borderId="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126"/>
  <sheetViews>
    <sheetView topLeftCell="A6" workbookViewId="0">
      <selection activeCell="B90" sqref="B90:G90"/>
    </sheetView>
  </sheetViews>
  <sheetFormatPr defaultRowHeight="15.6" x14ac:dyDescent="0.3"/>
  <cols>
    <col min="1" max="1" width="11.5546875" style="10" customWidth="1"/>
    <col min="2" max="2" width="44.6640625" style="11" customWidth="1"/>
    <col min="3" max="4" width="9.88671875" style="8" customWidth="1"/>
    <col min="5" max="5" width="7.5546875" style="8" customWidth="1"/>
    <col min="6" max="6" width="7.33203125" style="8" customWidth="1"/>
    <col min="7" max="7" width="8.5546875" style="8" customWidth="1"/>
    <col min="8" max="210" width="9.109375" style="7"/>
    <col min="211" max="211" width="36.33203125" style="7" customWidth="1"/>
    <col min="212" max="212" width="12.33203125" style="7" customWidth="1"/>
    <col min="213" max="214" width="11" style="7" customWidth="1"/>
    <col min="215" max="215" width="12" style="7" customWidth="1"/>
    <col min="216" max="216" width="10.33203125" style="7" customWidth="1"/>
    <col min="217" max="217" width="17.44140625" style="7" customWidth="1"/>
    <col min="218" max="466" width="9.109375" style="7"/>
    <col min="467" max="467" width="36.33203125" style="7" customWidth="1"/>
    <col min="468" max="468" width="12.33203125" style="7" customWidth="1"/>
    <col min="469" max="470" width="11" style="7" customWidth="1"/>
    <col min="471" max="471" width="12" style="7" customWidth="1"/>
    <col min="472" max="472" width="10.33203125" style="7" customWidth="1"/>
    <col min="473" max="473" width="17.44140625" style="7" customWidth="1"/>
    <col min="474" max="722" width="9.109375" style="7"/>
    <col min="723" max="723" width="36.33203125" style="7" customWidth="1"/>
    <col min="724" max="724" width="12.33203125" style="7" customWidth="1"/>
    <col min="725" max="726" width="11" style="7" customWidth="1"/>
    <col min="727" max="727" width="12" style="7" customWidth="1"/>
    <col min="728" max="728" width="10.33203125" style="7" customWidth="1"/>
    <col min="729" max="729" width="17.44140625" style="7" customWidth="1"/>
    <col min="730" max="978" width="9.109375" style="7"/>
    <col min="979" max="979" width="36.33203125" style="7" customWidth="1"/>
    <col min="980" max="980" width="12.33203125" style="7" customWidth="1"/>
    <col min="981" max="982" width="11" style="7" customWidth="1"/>
    <col min="983" max="983" width="12" style="7" customWidth="1"/>
    <col min="984" max="984" width="10.33203125" style="7" customWidth="1"/>
    <col min="985" max="985" width="17.44140625" style="7" customWidth="1"/>
    <col min="986" max="1234" width="9.109375" style="7"/>
    <col min="1235" max="1235" width="36.33203125" style="7" customWidth="1"/>
    <col min="1236" max="1236" width="12.33203125" style="7" customWidth="1"/>
    <col min="1237" max="1238" width="11" style="7" customWidth="1"/>
    <col min="1239" max="1239" width="12" style="7" customWidth="1"/>
    <col min="1240" max="1240" width="10.33203125" style="7" customWidth="1"/>
    <col min="1241" max="1241" width="17.44140625" style="7" customWidth="1"/>
    <col min="1242" max="1490" width="9.109375" style="7"/>
    <col min="1491" max="1491" width="36.33203125" style="7" customWidth="1"/>
    <col min="1492" max="1492" width="12.33203125" style="7" customWidth="1"/>
    <col min="1493" max="1494" width="11" style="7" customWidth="1"/>
    <col min="1495" max="1495" width="12" style="7" customWidth="1"/>
    <col min="1496" max="1496" width="10.33203125" style="7" customWidth="1"/>
    <col min="1497" max="1497" width="17.44140625" style="7" customWidth="1"/>
    <col min="1498" max="1746" width="9.109375" style="7"/>
    <col min="1747" max="1747" width="36.33203125" style="7" customWidth="1"/>
    <col min="1748" max="1748" width="12.33203125" style="7" customWidth="1"/>
    <col min="1749" max="1750" width="11" style="7" customWidth="1"/>
    <col min="1751" max="1751" width="12" style="7" customWidth="1"/>
    <col min="1752" max="1752" width="10.33203125" style="7" customWidth="1"/>
    <col min="1753" max="1753" width="17.44140625" style="7" customWidth="1"/>
    <col min="1754" max="2002" width="9.109375" style="7"/>
    <col min="2003" max="2003" width="36.33203125" style="7" customWidth="1"/>
    <col min="2004" max="2004" width="12.33203125" style="7" customWidth="1"/>
    <col min="2005" max="2006" width="11" style="7" customWidth="1"/>
    <col min="2007" max="2007" width="12" style="7" customWidth="1"/>
    <col min="2008" max="2008" width="10.33203125" style="7" customWidth="1"/>
    <col min="2009" max="2009" width="17.44140625" style="7" customWidth="1"/>
    <col min="2010" max="2258" width="9.109375" style="7"/>
    <col min="2259" max="2259" width="36.33203125" style="7" customWidth="1"/>
    <col min="2260" max="2260" width="12.33203125" style="7" customWidth="1"/>
    <col min="2261" max="2262" width="11" style="7" customWidth="1"/>
    <col min="2263" max="2263" width="12" style="7" customWidth="1"/>
    <col min="2264" max="2264" width="10.33203125" style="7" customWidth="1"/>
    <col min="2265" max="2265" width="17.44140625" style="7" customWidth="1"/>
    <col min="2266" max="2514" width="9.109375" style="7"/>
    <col min="2515" max="2515" width="36.33203125" style="7" customWidth="1"/>
    <col min="2516" max="2516" width="12.33203125" style="7" customWidth="1"/>
    <col min="2517" max="2518" width="11" style="7" customWidth="1"/>
    <col min="2519" max="2519" width="12" style="7" customWidth="1"/>
    <col min="2520" max="2520" width="10.33203125" style="7" customWidth="1"/>
    <col min="2521" max="2521" width="17.44140625" style="7" customWidth="1"/>
    <col min="2522" max="2770" width="9.109375" style="7"/>
    <col min="2771" max="2771" width="36.33203125" style="7" customWidth="1"/>
    <col min="2772" max="2772" width="12.33203125" style="7" customWidth="1"/>
    <col min="2773" max="2774" width="11" style="7" customWidth="1"/>
    <col min="2775" max="2775" width="12" style="7" customWidth="1"/>
    <col min="2776" max="2776" width="10.33203125" style="7" customWidth="1"/>
    <col min="2777" max="2777" width="17.44140625" style="7" customWidth="1"/>
    <col min="2778" max="3026" width="9.109375" style="7"/>
    <col min="3027" max="3027" width="36.33203125" style="7" customWidth="1"/>
    <col min="3028" max="3028" width="12.33203125" style="7" customWidth="1"/>
    <col min="3029" max="3030" width="11" style="7" customWidth="1"/>
    <col min="3031" max="3031" width="12" style="7" customWidth="1"/>
    <col min="3032" max="3032" width="10.33203125" style="7" customWidth="1"/>
    <col min="3033" max="3033" width="17.44140625" style="7" customWidth="1"/>
    <col min="3034" max="3282" width="9.109375" style="7"/>
    <col min="3283" max="3283" width="36.33203125" style="7" customWidth="1"/>
    <col min="3284" max="3284" width="12.33203125" style="7" customWidth="1"/>
    <col min="3285" max="3286" width="11" style="7" customWidth="1"/>
    <col min="3287" max="3287" width="12" style="7" customWidth="1"/>
    <col min="3288" max="3288" width="10.33203125" style="7" customWidth="1"/>
    <col min="3289" max="3289" width="17.44140625" style="7" customWidth="1"/>
    <col min="3290" max="3538" width="9.109375" style="7"/>
    <col min="3539" max="3539" width="36.33203125" style="7" customWidth="1"/>
    <col min="3540" max="3540" width="12.33203125" style="7" customWidth="1"/>
    <col min="3541" max="3542" width="11" style="7" customWidth="1"/>
    <col min="3543" max="3543" width="12" style="7" customWidth="1"/>
    <col min="3544" max="3544" width="10.33203125" style="7" customWidth="1"/>
    <col min="3545" max="3545" width="17.44140625" style="7" customWidth="1"/>
    <col min="3546" max="3794" width="9.109375" style="7"/>
    <col min="3795" max="3795" width="36.33203125" style="7" customWidth="1"/>
    <col min="3796" max="3796" width="12.33203125" style="7" customWidth="1"/>
    <col min="3797" max="3798" width="11" style="7" customWidth="1"/>
    <col min="3799" max="3799" width="12" style="7" customWidth="1"/>
    <col min="3800" max="3800" width="10.33203125" style="7" customWidth="1"/>
    <col min="3801" max="3801" width="17.44140625" style="7" customWidth="1"/>
    <col min="3802" max="4050" width="9.109375" style="7"/>
    <col min="4051" max="4051" width="36.33203125" style="7" customWidth="1"/>
    <col min="4052" max="4052" width="12.33203125" style="7" customWidth="1"/>
    <col min="4053" max="4054" width="11" style="7" customWidth="1"/>
    <col min="4055" max="4055" width="12" style="7" customWidth="1"/>
    <col min="4056" max="4056" width="10.33203125" style="7" customWidth="1"/>
    <col min="4057" max="4057" width="17.44140625" style="7" customWidth="1"/>
    <col min="4058" max="4306" width="9.109375" style="7"/>
    <col min="4307" max="4307" width="36.33203125" style="7" customWidth="1"/>
    <col min="4308" max="4308" width="12.33203125" style="7" customWidth="1"/>
    <col min="4309" max="4310" width="11" style="7" customWidth="1"/>
    <col min="4311" max="4311" width="12" style="7" customWidth="1"/>
    <col min="4312" max="4312" width="10.33203125" style="7" customWidth="1"/>
    <col min="4313" max="4313" width="17.44140625" style="7" customWidth="1"/>
    <col min="4314" max="4562" width="9.109375" style="7"/>
    <col min="4563" max="4563" width="36.33203125" style="7" customWidth="1"/>
    <col min="4564" max="4564" width="12.33203125" style="7" customWidth="1"/>
    <col min="4565" max="4566" width="11" style="7" customWidth="1"/>
    <col min="4567" max="4567" width="12" style="7" customWidth="1"/>
    <col min="4568" max="4568" width="10.33203125" style="7" customWidth="1"/>
    <col min="4569" max="4569" width="17.44140625" style="7" customWidth="1"/>
    <col min="4570" max="4818" width="9.109375" style="7"/>
    <col min="4819" max="4819" width="36.33203125" style="7" customWidth="1"/>
    <col min="4820" max="4820" width="12.33203125" style="7" customWidth="1"/>
    <col min="4821" max="4822" width="11" style="7" customWidth="1"/>
    <col min="4823" max="4823" width="12" style="7" customWidth="1"/>
    <col min="4824" max="4824" width="10.33203125" style="7" customWidth="1"/>
    <col min="4825" max="4825" width="17.44140625" style="7" customWidth="1"/>
    <col min="4826" max="5074" width="9.109375" style="7"/>
    <col min="5075" max="5075" width="36.33203125" style="7" customWidth="1"/>
    <col min="5076" max="5076" width="12.33203125" style="7" customWidth="1"/>
    <col min="5077" max="5078" width="11" style="7" customWidth="1"/>
    <col min="5079" max="5079" width="12" style="7" customWidth="1"/>
    <col min="5080" max="5080" width="10.33203125" style="7" customWidth="1"/>
    <col min="5081" max="5081" width="17.44140625" style="7" customWidth="1"/>
    <col min="5082" max="5330" width="9.109375" style="7"/>
    <col min="5331" max="5331" width="36.33203125" style="7" customWidth="1"/>
    <col min="5332" max="5332" width="12.33203125" style="7" customWidth="1"/>
    <col min="5333" max="5334" width="11" style="7" customWidth="1"/>
    <col min="5335" max="5335" width="12" style="7" customWidth="1"/>
    <col min="5336" max="5336" width="10.33203125" style="7" customWidth="1"/>
    <col min="5337" max="5337" width="17.44140625" style="7" customWidth="1"/>
    <col min="5338" max="5586" width="9.109375" style="7"/>
    <col min="5587" max="5587" width="36.33203125" style="7" customWidth="1"/>
    <col min="5588" max="5588" width="12.33203125" style="7" customWidth="1"/>
    <col min="5589" max="5590" width="11" style="7" customWidth="1"/>
    <col min="5591" max="5591" width="12" style="7" customWidth="1"/>
    <col min="5592" max="5592" width="10.33203125" style="7" customWidth="1"/>
    <col min="5593" max="5593" width="17.44140625" style="7" customWidth="1"/>
    <col min="5594" max="5842" width="9.109375" style="7"/>
    <col min="5843" max="5843" width="36.33203125" style="7" customWidth="1"/>
    <col min="5844" max="5844" width="12.33203125" style="7" customWidth="1"/>
    <col min="5845" max="5846" width="11" style="7" customWidth="1"/>
    <col min="5847" max="5847" width="12" style="7" customWidth="1"/>
    <col min="5848" max="5848" width="10.33203125" style="7" customWidth="1"/>
    <col min="5849" max="5849" width="17.44140625" style="7" customWidth="1"/>
    <col min="5850" max="6098" width="9.109375" style="7"/>
    <col min="6099" max="6099" width="36.33203125" style="7" customWidth="1"/>
    <col min="6100" max="6100" width="12.33203125" style="7" customWidth="1"/>
    <col min="6101" max="6102" width="11" style="7" customWidth="1"/>
    <col min="6103" max="6103" width="12" style="7" customWidth="1"/>
    <col min="6104" max="6104" width="10.33203125" style="7" customWidth="1"/>
    <col min="6105" max="6105" width="17.44140625" style="7" customWidth="1"/>
    <col min="6106" max="6354" width="9.109375" style="7"/>
    <col min="6355" max="6355" width="36.33203125" style="7" customWidth="1"/>
    <col min="6356" max="6356" width="12.33203125" style="7" customWidth="1"/>
    <col min="6357" max="6358" width="11" style="7" customWidth="1"/>
    <col min="6359" max="6359" width="12" style="7" customWidth="1"/>
    <col min="6360" max="6360" width="10.33203125" style="7" customWidth="1"/>
    <col min="6361" max="6361" width="17.44140625" style="7" customWidth="1"/>
    <col min="6362" max="6610" width="9.109375" style="7"/>
    <col min="6611" max="6611" width="36.33203125" style="7" customWidth="1"/>
    <col min="6612" max="6612" width="12.33203125" style="7" customWidth="1"/>
    <col min="6613" max="6614" width="11" style="7" customWidth="1"/>
    <col min="6615" max="6615" width="12" style="7" customWidth="1"/>
    <col min="6616" max="6616" width="10.33203125" style="7" customWidth="1"/>
    <col min="6617" max="6617" width="17.44140625" style="7" customWidth="1"/>
    <col min="6618" max="6866" width="9.109375" style="7"/>
    <col min="6867" max="6867" width="36.33203125" style="7" customWidth="1"/>
    <col min="6868" max="6868" width="12.33203125" style="7" customWidth="1"/>
    <col min="6869" max="6870" width="11" style="7" customWidth="1"/>
    <col min="6871" max="6871" width="12" style="7" customWidth="1"/>
    <col min="6872" max="6872" width="10.33203125" style="7" customWidth="1"/>
    <col min="6873" max="6873" width="17.44140625" style="7" customWidth="1"/>
    <col min="6874" max="7122" width="9.109375" style="7"/>
    <col min="7123" max="7123" width="36.33203125" style="7" customWidth="1"/>
    <col min="7124" max="7124" width="12.33203125" style="7" customWidth="1"/>
    <col min="7125" max="7126" width="11" style="7" customWidth="1"/>
    <col min="7127" max="7127" width="12" style="7" customWidth="1"/>
    <col min="7128" max="7128" width="10.33203125" style="7" customWidth="1"/>
    <col min="7129" max="7129" width="17.44140625" style="7" customWidth="1"/>
    <col min="7130" max="7378" width="9.109375" style="7"/>
    <col min="7379" max="7379" width="36.33203125" style="7" customWidth="1"/>
    <col min="7380" max="7380" width="12.33203125" style="7" customWidth="1"/>
    <col min="7381" max="7382" width="11" style="7" customWidth="1"/>
    <col min="7383" max="7383" width="12" style="7" customWidth="1"/>
    <col min="7384" max="7384" width="10.33203125" style="7" customWidth="1"/>
    <col min="7385" max="7385" width="17.44140625" style="7" customWidth="1"/>
    <col min="7386" max="7634" width="9.109375" style="7"/>
    <col min="7635" max="7635" width="36.33203125" style="7" customWidth="1"/>
    <col min="7636" max="7636" width="12.33203125" style="7" customWidth="1"/>
    <col min="7637" max="7638" width="11" style="7" customWidth="1"/>
    <col min="7639" max="7639" width="12" style="7" customWidth="1"/>
    <col min="7640" max="7640" width="10.33203125" style="7" customWidth="1"/>
    <col min="7641" max="7641" width="17.44140625" style="7" customWidth="1"/>
    <col min="7642" max="7890" width="9.109375" style="7"/>
    <col min="7891" max="7891" width="36.33203125" style="7" customWidth="1"/>
    <col min="7892" max="7892" width="12.33203125" style="7" customWidth="1"/>
    <col min="7893" max="7894" width="11" style="7" customWidth="1"/>
    <col min="7895" max="7895" width="12" style="7" customWidth="1"/>
    <col min="7896" max="7896" width="10.33203125" style="7" customWidth="1"/>
    <col min="7897" max="7897" width="17.44140625" style="7" customWidth="1"/>
    <col min="7898" max="8146" width="9.109375" style="7"/>
    <col min="8147" max="8147" width="36.33203125" style="7" customWidth="1"/>
    <col min="8148" max="8148" width="12.33203125" style="7" customWidth="1"/>
    <col min="8149" max="8150" width="11" style="7" customWidth="1"/>
    <col min="8151" max="8151" width="12" style="7" customWidth="1"/>
    <col min="8152" max="8152" width="10.33203125" style="7" customWidth="1"/>
    <col min="8153" max="8153" width="17.44140625" style="7" customWidth="1"/>
    <col min="8154" max="8402" width="9.109375" style="7"/>
    <col min="8403" max="8403" width="36.33203125" style="7" customWidth="1"/>
    <col min="8404" max="8404" width="12.33203125" style="7" customWidth="1"/>
    <col min="8405" max="8406" width="11" style="7" customWidth="1"/>
    <col min="8407" max="8407" width="12" style="7" customWidth="1"/>
    <col min="8408" max="8408" width="10.33203125" style="7" customWidth="1"/>
    <col min="8409" max="8409" width="17.44140625" style="7" customWidth="1"/>
    <col min="8410" max="8658" width="9.109375" style="7"/>
    <col min="8659" max="8659" width="36.33203125" style="7" customWidth="1"/>
    <col min="8660" max="8660" width="12.33203125" style="7" customWidth="1"/>
    <col min="8661" max="8662" width="11" style="7" customWidth="1"/>
    <col min="8663" max="8663" width="12" style="7" customWidth="1"/>
    <col min="8664" max="8664" width="10.33203125" style="7" customWidth="1"/>
    <col min="8665" max="8665" width="17.44140625" style="7" customWidth="1"/>
    <col min="8666" max="8914" width="9.109375" style="7"/>
    <col min="8915" max="8915" width="36.33203125" style="7" customWidth="1"/>
    <col min="8916" max="8916" width="12.33203125" style="7" customWidth="1"/>
    <col min="8917" max="8918" width="11" style="7" customWidth="1"/>
    <col min="8919" max="8919" width="12" style="7" customWidth="1"/>
    <col min="8920" max="8920" width="10.33203125" style="7" customWidth="1"/>
    <col min="8921" max="8921" width="17.44140625" style="7" customWidth="1"/>
    <col min="8922" max="9170" width="9.109375" style="7"/>
    <col min="9171" max="9171" width="36.33203125" style="7" customWidth="1"/>
    <col min="9172" max="9172" width="12.33203125" style="7" customWidth="1"/>
    <col min="9173" max="9174" width="11" style="7" customWidth="1"/>
    <col min="9175" max="9175" width="12" style="7" customWidth="1"/>
    <col min="9176" max="9176" width="10.33203125" style="7" customWidth="1"/>
    <col min="9177" max="9177" width="17.44140625" style="7" customWidth="1"/>
    <col min="9178" max="9426" width="9.109375" style="7"/>
    <col min="9427" max="9427" width="36.33203125" style="7" customWidth="1"/>
    <col min="9428" max="9428" width="12.33203125" style="7" customWidth="1"/>
    <col min="9429" max="9430" width="11" style="7" customWidth="1"/>
    <col min="9431" max="9431" width="12" style="7" customWidth="1"/>
    <col min="9432" max="9432" width="10.33203125" style="7" customWidth="1"/>
    <col min="9433" max="9433" width="17.44140625" style="7" customWidth="1"/>
    <col min="9434" max="9682" width="9.109375" style="7"/>
    <col min="9683" max="9683" width="36.33203125" style="7" customWidth="1"/>
    <col min="9684" max="9684" width="12.33203125" style="7" customWidth="1"/>
    <col min="9685" max="9686" width="11" style="7" customWidth="1"/>
    <col min="9687" max="9687" width="12" style="7" customWidth="1"/>
    <col min="9688" max="9688" width="10.33203125" style="7" customWidth="1"/>
    <col min="9689" max="9689" width="17.44140625" style="7" customWidth="1"/>
    <col min="9690" max="9938" width="9.109375" style="7"/>
    <col min="9939" max="9939" width="36.33203125" style="7" customWidth="1"/>
    <col min="9940" max="9940" width="12.33203125" style="7" customWidth="1"/>
    <col min="9941" max="9942" width="11" style="7" customWidth="1"/>
    <col min="9943" max="9943" width="12" style="7" customWidth="1"/>
    <col min="9944" max="9944" width="10.33203125" style="7" customWidth="1"/>
    <col min="9945" max="9945" width="17.44140625" style="7" customWidth="1"/>
    <col min="9946" max="10194" width="9.109375" style="7"/>
    <col min="10195" max="10195" width="36.33203125" style="7" customWidth="1"/>
    <col min="10196" max="10196" width="12.33203125" style="7" customWidth="1"/>
    <col min="10197" max="10198" width="11" style="7" customWidth="1"/>
    <col min="10199" max="10199" width="12" style="7" customWidth="1"/>
    <col min="10200" max="10200" width="10.33203125" style="7" customWidth="1"/>
    <col min="10201" max="10201" width="17.44140625" style="7" customWidth="1"/>
    <col min="10202" max="10450" width="9.109375" style="7"/>
    <col min="10451" max="10451" width="36.33203125" style="7" customWidth="1"/>
    <col min="10452" max="10452" width="12.33203125" style="7" customWidth="1"/>
    <col min="10453" max="10454" width="11" style="7" customWidth="1"/>
    <col min="10455" max="10455" width="12" style="7" customWidth="1"/>
    <col min="10456" max="10456" width="10.33203125" style="7" customWidth="1"/>
    <col min="10457" max="10457" width="17.44140625" style="7" customWidth="1"/>
    <col min="10458" max="10706" width="9.109375" style="7"/>
    <col min="10707" max="10707" width="36.33203125" style="7" customWidth="1"/>
    <col min="10708" max="10708" width="12.33203125" style="7" customWidth="1"/>
    <col min="10709" max="10710" width="11" style="7" customWidth="1"/>
    <col min="10711" max="10711" width="12" style="7" customWidth="1"/>
    <col min="10712" max="10712" width="10.33203125" style="7" customWidth="1"/>
    <col min="10713" max="10713" width="17.44140625" style="7" customWidth="1"/>
    <col min="10714" max="10962" width="9.109375" style="7"/>
    <col min="10963" max="10963" width="36.33203125" style="7" customWidth="1"/>
    <col min="10964" max="10964" width="12.33203125" style="7" customWidth="1"/>
    <col min="10965" max="10966" width="11" style="7" customWidth="1"/>
    <col min="10967" max="10967" width="12" style="7" customWidth="1"/>
    <col min="10968" max="10968" width="10.33203125" style="7" customWidth="1"/>
    <col min="10969" max="10969" width="17.44140625" style="7" customWidth="1"/>
    <col min="10970" max="11218" width="9.109375" style="7"/>
    <col min="11219" max="11219" width="36.33203125" style="7" customWidth="1"/>
    <col min="11220" max="11220" width="12.33203125" style="7" customWidth="1"/>
    <col min="11221" max="11222" width="11" style="7" customWidth="1"/>
    <col min="11223" max="11223" width="12" style="7" customWidth="1"/>
    <col min="11224" max="11224" width="10.33203125" style="7" customWidth="1"/>
    <col min="11225" max="11225" width="17.44140625" style="7" customWidth="1"/>
    <col min="11226" max="11474" width="9.109375" style="7"/>
    <col min="11475" max="11475" width="36.33203125" style="7" customWidth="1"/>
    <col min="11476" max="11476" width="12.33203125" style="7" customWidth="1"/>
    <col min="11477" max="11478" width="11" style="7" customWidth="1"/>
    <col min="11479" max="11479" width="12" style="7" customWidth="1"/>
    <col min="11480" max="11480" width="10.33203125" style="7" customWidth="1"/>
    <col min="11481" max="11481" width="17.44140625" style="7" customWidth="1"/>
    <col min="11482" max="11730" width="9.109375" style="7"/>
    <col min="11731" max="11731" width="36.33203125" style="7" customWidth="1"/>
    <col min="11732" max="11732" width="12.33203125" style="7" customWidth="1"/>
    <col min="11733" max="11734" width="11" style="7" customWidth="1"/>
    <col min="11735" max="11735" width="12" style="7" customWidth="1"/>
    <col min="11736" max="11736" width="10.33203125" style="7" customWidth="1"/>
    <col min="11737" max="11737" width="17.44140625" style="7" customWidth="1"/>
    <col min="11738" max="11986" width="9.109375" style="7"/>
    <col min="11987" max="11987" width="36.33203125" style="7" customWidth="1"/>
    <col min="11988" max="11988" width="12.33203125" style="7" customWidth="1"/>
    <col min="11989" max="11990" width="11" style="7" customWidth="1"/>
    <col min="11991" max="11991" width="12" style="7" customWidth="1"/>
    <col min="11992" max="11992" width="10.33203125" style="7" customWidth="1"/>
    <col min="11993" max="11993" width="17.44140625" style="7" customWidth="1"/>
    <col min="11994" max="12242" width="9.109375" style="7"/>
    <col min="12243" max="12243" width="36.33203125" style="7" customWidth="1"/>
    <col min="12244" max="12244" width="12.33203125" style="7" customWidth="1"/>
    <col min="12245" max="12246" width="11" style="7" customWidth="1"/>
    <col min="12247" max="12247" width="12" style="7" customWidth="1"/>
    <col min="12248" max="12248" width="10.33203125" style="7" customWidth="1"/>
    <col min="12249" max="12249" width="17.44140625" style="7" customWidth="1"/>
    <col min="12250" max="12498" width="9.109375" style="7"/>
    <col min="12499" max="12499" width="36.33203125" style="7" customWidth="1"/>
    <col min="12500" max="12500" width="12.33203125" style="7" customWidth="1"/>
    <col min="12501" max="12502" width="11" style="7" customWidth="1"/>
    <col min="12503" max="12503" width="12" style="7" customWidth="1"/>
    <col min="12504" max="12504" width="10.33203125" style="7" customWidth="1"/>
    <col min="12505" max="12505" width="17.44140625" style="7" customWidth="1"/>
    <col min="12506" max="12754" width="9.109375" style="7"/>
    <col min="12755" max="12755" width="36.33203125" style="7" customWidth="1"/>
    <col min="12756" max="12756" width="12.33203125" style="7" customWidth="1"/>
    <col min="12757" max="12758" width="11" style="7" customWidth="1"/>
    <col min="12759" max="12759" width="12" style="7" customWidth="1"/>
    <col min="12760" max="12760" width="10.33203125" style="7" customWidth="1"/>
    <col min="12761" max="12761" width="17.44140625" style="7" customWidth="1"/>
    <col min="12762" max="13010" width="9.109375" style="7"/>
    <col min="13011" max="13011" width="36.33203125" style="7" customWidth="1"/>
    <col min="13012" max="13012" width="12.33203125" style="7" customWidth="1"/>
    <col min="13013" max="13014" width="11" style="7" customWidth="1"/>
    <col min="13015" max="13015" width="12" style="7" customWidth="1"/>
    <col min="13016" max="13016" width="10.33203125" style="7" customWidth="1"/>
    <col min="13017" max="13017" width="17.44140625" style="7" customWidth="1"/>
    <col min="13018" max="13266" width="9.109375" style="7"/>
    <col min="13267" max="13267" width="36.33203125" style="7" customWidth="1"/>
    <col min="13268" max="13268" width="12.33203125" style="7" customWidth="1"/>
    <col min="13269" max="13270" width="11" style="7" customWidth="1"/>
    <col min="13271" max="13271" width="12" style="7" customWidth="1"/>
    <col min="13272" max="13272" width="10.33203125" style="7" customWidth="1"/>
    <col min="13273" max="13273" width="17.44140625" style="7" customWidth="1"/>
    <col min="13274" max="13522" width="9.109375" style="7"/>
    <col min="13523" max="13523" width="36.33203125" style="7" customWidth="1"/>
    <col min="13524" max="13524" width="12.33203125" style="7" customWidth="1"/>
    <col min="13525" max="13526" width="11" style="7" customWidth="1"/>
    <col min="13527" max="13527" width="12" style="7" customWidth="1"/>
    <col min="13528" max="13528" width="10.33203125" style="7" customWidth="1"/>
    <col min="13529" max="13529" width="17.44140625" style="7" customWidth="1"/>
    <col min="13530" max="13778" width="9.109375" style="7"/>
    <col min="13779" max="13779" width="36.33203125" style="7" customWidth="1"/>
    <col min="13780" max="13780" width="12.33203125" style="7" customWidth="1"/>
    <col min="13781" max="13782" width="11" style="7" customWidth="1"/>
    <col min="13783" max="13783" width="12" style="7" customWidth="1"/>
    <col min="13784" max="13784" width="10.33203125" style="7" customWidth="1"/>
    <col min="13785" max="13785" width="17.44140625" style="7" customWidth="1"/>
    <col min="13786" max="14034" width="9.109375" style="7"/>
    <col min="14035" max="14035" width="36.33203125" style="7" customWidth="1"/>
    <col min="14036" max="14036" width="12.33203125" style="7" customWidth="1"/>
    <col min="14037" max="14038" width="11" style="7" customWidth="1"/>
    <col min="14039" max="14039" width="12" style="7" customWidth="1"/>
    <col min="14040" max="14040" width="10.33203125" style="7" customWidth="1"/>
    <col min="14041" max="14041" width="17.44140625" style="7" customWidth="1"/>
    <col min="14042" max="14290" width="9.109375" style="7"/>
    <col min="14291" max="14291" width="36.33203125" style="7" customWidth="1"/>
    <col min="14292" max="14292" width="12.33203125" style="7" customWidth="1"/>
    <col min="14293" max="14294" width="11" style="7" customWidth="1"/>
    <col min="14295" max="14295" width="12" style="7" customWidth="1"/>
    <col min="14296" max="14296" width="10.33203125" style="7" customWidth="1"/>
    <col min="14297" max="14297" width="17.44140625" style="7" customWidth="1"/>
    <col min="14298" max="14546" width="9.109375" style="7"/>
    <col min="14547" max="14547" width="36.33203125" style="7" customWidth="1"/>
    <col min="14548" max="14548" width="12.33203125" style="7" customWidth="1"/>
    <col min="14549" max="14550" width="11" style="7" customWidth="1"/>
    <col min="14551" max="14551" width="12" style="7" customWidth="1"/>
    <col min="14552" max="14552" width="10.33203125" style="7" customWidth="1"/>
    <col min="14553" max="14553" width="17.44140625" style="7" customWidth="1"/>
    <col min="14554" max="14802" width="9.109375" style="7"/>
    <col min="14803" max="14803" width="36.33203125" style="7" customWidth="1"/>
    <col min="14804" max="14804" width="12.33203125" style="7" customWidth="1"/>
    <col min="14805" max="14806" width="11" style="7" customWidth="1"/>
    <col min="14807" max="14807" width="12" style="7" customWidth="1"/>
    <col min="14808" max="14808" width="10.33203125" style="7" customWidth="1"/>
    <col min="14809" max="14809" width="17.44140625" style="7" customWidth="1"/>
    <col min="14810" max="15058" width="9.109375" style="7"/>
    <col min="15059" max="15059" width="36.33203125" style="7" customWidth="1"/>
    <col min="15060" max="15060" width="12.33203125" style="7" customWidth="1"/>
    <col min="15061" max="15062" width="11" style="7" customWidth="1"/>
    <col min="15063" max="15063" width="12" style="7" customWidth="1"/>
    <col min="15064" max="15064" width="10.33203125" style="7" customWidth="1"/>
    <col min="15065" max="15065" width="17.44140625" style="7" customWidth="1"/>
    <col min="15066" max="15314" width="9.109375" style="7"/>
    <col min="15315" max="15315" width="36.33203125" style="7" customWidth="1"/>
    <col min="15316" max="15316" width="12.33203125" style="7" customWidth="1"/>
    <col min="15317" max="15318" width="11" style="7" customWidth="1"/>
    <col min="15319" max="15319" width="12" style="7" customWidth="1"/>
    <col min="15320" max="15320" width="10.33203125" style="7" customWidth="1"/>
    <col min="15321" max="15321" width="17.44140625" style="7" customWidth="1"/>
    <col min="15322" max="15570" width="9.109375" style="7"/>
    <col min="15571" max="15571" width="36.33203125" style="7" customWidth="1"/>
    <col min="15572" max="15572" width="12.33203125" style="7" customWidth="1"/>
    <col min="15573" max="15574" width="11" style="7" customWidth="1"/>
    <col min="15575" max="15575" width="12" style="7" customWidth="1"/>
    <col min="15576" max="15576" width="10.33203125" style="7" customWidth="1"/>
    <col min="15577" max="15577" width="17.44140625" style="7" customWidth="1"/>
    <col min="15578" max="15826" width="9.109375" style="7"/>
    <col min="15827" max="15827" width="36.33203125" style="7" customWidth="1"/>
    <col min="15828" max="15828" width="12.33203125" style="7" customWidth="1"/>
    <col min="15829" max="15830" width="11" style="7" customWidth="1"/>
    <col min="15831" max="15831" width="12" style="7" customWidth="1"/>
    <col min="15832" max="15832" width="10.33203125" style="7" customWidth="1"/>
    <col min="15833" max="15833" width="17.44140625" style="7" customWidth="1"/>
    <col min="15834" max="16082" width="9.109375" style="7"/>
    <col min="16083" max="16083" width="36.33203125" style="7" customWidth="1"/>
    <col min="16084" max="16084" width="12.33203125" style="7" customWidth="1"/>
    <col min="16085" max="16086" width="11" style="7" customWidth="1"/>
    <col min="16087" max="16087" width="12" style="7" customWidth="1"/>
    <col min="16088" max="16088" width="10.33203125" style="7" customWidth="1"/>
    <col min="16089" max="16089" width="17.44140625" style="7" customWidth="1"/>
    <col min="16090" max="16383" width="9.109375" style="7"/>
    <col min="16384" max="16384" width="9.109375" style="7" customWidth="1"/>
  </cols>
  <sheetData>
    <row r="1" spans="1:7" ht="30" customHeight="1" x14ac:dyDescent="0.3">
      <c r="A1" s="98" t="s">
        <v>28</v>
      </c>
      <c r="B1" s="98"/>
      <c r="C1" s="18" t="s">
        <v>84</v>
      </c>
      <c r="D1" s="18"/>
      <c r="E1" s="18"/>
      <c r="F1" s="19"/>
      <c r="G1" s="19"/>
    </row>
    <row r="2" spans="1:7" ht="15.75" customHeight="1" x14ac:dyDescent="0.35">
      <c r="A2" s="97" t="s">
        <v>110</v>
      </c>
      <c r="B2" s="97"/>
      <c r="C2" s="2" t="s">
        <v>86</v>
      </c>
      <c r="D2" s="2"/>
      <c r="E2" s="2"/>
      <c r="F2" s="2"/>
      <c r="G2" s="1"/>
    </row>
    <row r="3" spans="1:7" ht="15.75" customHeight="1" x14ac:dyDescent="0.35">
      <c r="A3" s="97"/>
      <c r="B3" s="97"/>
      <c r="C3" s="99"/>
      <c r="D3" s="99"/>
      <c r="E3" s="99"/>
      <c r="F3" s="99"/>
      <c r="G3" s="99"/>
    </row>
    <row r="4" spans="1:7" ht="15.75" customHeight="1" x14ac:dyDescent="0.35">
      <c r="A4" s="2" t="s">
        <v>111</v>
      </c>
      <c r="B4" s="20"/>
      <c r="C4" s="2" t="s">
        <v>87</v>
      </c>
      <c r="D4" s="2"/>
      <c r="E4" s="2"/>
      <c r="F4" s="20"/>
      <c r="G4" s="1"/>
    </row>
    <row r="5" spans="1:7" ht="15.75" customHeight="1" x14ac:dyDescent="0.35">
      <c r="A5" s="20" t="s">
        <v>88</v>
      </c>
      <c r="B5" s="20"/>
      <c r="C5" s="97" t="s">
        <v>89</v>
      </c>
      <c r="D5" s="97"/>
      <c r="E5" s="97"/>
      <c r="F5" s="97"/>
      <c r="G5" s="97"/>
    </row>
    <row r="6" spans="1:7" ht="63" customHeight="1" x14ac:dyDescent="0.3">
      <c r="A6" s="104" t="s">
        <v>82</v>
      </c>
      <c r="B6" s="104"/>
      <c r="C6" s="104"/>
      <c r="D6" s="104"/>
      <c r="E6" s="104"/>
      <c r="F6" s="104"/>
      <c r="G6" s="104"/>
    </row>
    <row r="7" spans="1:7" ht="12" customHeight="1" x14ac:dyDescent="0.3">
      <c r="A7" s="103"/>
      <c r="B7" s="103"/>
      <c r="C7" s="103"/>
      <c r="D7" s="103"/>
      <c r="E7" s="103"/>
      <c r="F7" s="103"/>
      <c r="G7" s="103"/>
    </row>
    <row r="8" spans="1:7" s="9" customFormat="1" ht="20.25" customHeight="1" x14ac:dyDescent="0.3">
      <c r="A8" s="88" t="s">
        <v>0</v>
      </c>
      <c r="B8" s="89"/>
      <c r="C8" s="89"/>
      <c r="D8" s="89"/>
      <c r="E8" s="89"/>
      <c r="F8" s="89"/>
      <c r="G8" s="90"/>
    </row>
    <row r="9" spans="1:7" ht="31.2" customHeight="1" x14ac:dyDescent="0.3">
      <c r="A9" s="105" t="s">
        <v>36</v>
      </c>
      <c r="B9" s="107" t="s">
        <v>1</v>
      </c>
      <c r="C9" s="91" t="s">
        <v>129</v>
      </c>
      <c r="D9" s="107" t="s">
        <v>15</v>
      </c>
      <c r="E9" s="108" t="s">
        <v>38</v>
      </c>
      <c r="F9" s="108"/>
      <c r="G9" s="108"/>
    </row>
    <row r="10" spans="1:7" x14ac:dyDescent="0.3">
      <c r="A10" s="106"/>
      <c r="B10" s="107"/>
      <c r="C10" s="92"/>
      <c r="D10" s="107"/>
      <c r="E10" s="76" t="s">
        <v>27</v>
      </c>
      <c r="F10" s="76" t="s">
        <v>16</v>
      </c>
      <c r="G10" s="76" t="s">
        <v>17</v>
      </c>
    </row>
    <row r="11" spans="1:7" ht="19.5" customHeight="1" x14ac:dyDescent="0.3">
      <c r="A11" s="42"/>
      <c r="B11" s="43" t="s">
        <v>40</v>
      </c>
      <c r="C11" s="44"/>
      <c r="D11" s="44"/>
      <c r="E11" s="44"/>
      <c r="F11" s="44"/>
      <c r="G11" s="44"/>
    </row>
    <row r="12" spans="1:7" ht="38.25" customHeight="1" x14ac:dyDescent="0.3">
      <c r="A12" s="42" t="s">
        <v>67</v>
      </c>
      <c r="B12" s="51" t="s">
        <v>115</v>
      </c>
      <c r="C12" s="44">
        <v>205</v>
      </c>
      <c r="D12" s="45">
        <v>230.75</v>
      </c>
      <c r="E12" s="45">
        <f>7.81+0.04+2</f>
        <v>9.85</v>
      </c>
      <c r="F12" s="45">
        <v>12.86</v>
      </c>
      <c r="G12" s="45">
        <f>25.04+0.07+2</f>
        <v>27.11</v>
      </c>
    </row>
    <row r="13" spans="1:7" x14ac:dyDescent="0.3">
      <c r="A13" s="42" t="s">
        <v>20</v>
      </c>
      <c r="B13" s="51" t="s">
        <v>21</v>
      </c>
      <c r="C13" s="52">
        <v>10</v>
      </c>
      <c r="D13" s="53">
        <v>36</v>
      </c>
      <c r="E13" s="53">
        <v>2.3199999999999998</v>
      </c>
      <c r="F13" s="53">
        <v>2.95</v>
      </c>
      <c r="G13" s="53">
        <v>0</v>
      </c>
    </row>
    <row r="14" spans="1:7" x14ac:dyDescent="0.3">
      <c r="A14" s="42" t="s">
        <v>23</v>
      </c>
      <c r="B14" s="51" t="s">
        <v>7</v>
      </c>
      <c r="C14" s="52">
        <v>200</v>
      </c>
      <c r="D14" s="53">
        <v>41.6</v>
      </c>
      <c r="E14" s="53">
        <v>0.6</v>
      </c>
      <c r="F14" s="53">
        <v>0.03</v>
      </c>
      <c r="G14" s="53">
        <v>9.8699999999999992</v>
      </c>
    </row>
    <row r="15" spans="1:7" x14ac:dyDescent="0.3">
      <c r="A15" s="42" t="s">
        <v>19</v>
      </c>
      <c r="B15" s="51" t="s">
        <v>55</v>
      </c>
      <c r="C15" s="52">
        <v>30</v>
      </c>
      <c r="D15" s="53">
        <v>70.14</v>
      </c>
      <c r="E15" s="53">
        <v>2.37</v>
      </c>
      <c r="F15" s="53">
        <v>0.3</v>
      </c>
      <c r="G15" s="53">
        <v>14.48</v>
      </c>
    </row>
    <row r="16" spans="1:7" x14ac:dyDescent="0.3">
      <c r="A16" s="42" t="s">
        <v>19</v>
      </c>
      <c r="B16" s="51" t="s">
        <v>47</v>
      </c>
      <c r="C16" s="52">
        <v>16</v>
      </c>
      <c r="D16" s="53">
        <v>34.130000000000003</v>
      </c>
      <c r="E16" s="53">
        <v>1.17</v>
      </c>
      <c r="F16" s="53">
        <v>0.21</v>
      </c>
      <c r="G16" s="53">
        <v>6.93</v>
      </c>
    </row>
    <row r="17" spans="1:7" x14ac:dyDescent="0.3">
      <c r="A17" s="42" t="s">
        <v>19</v>
      </c>
      <c r="B17" s="65" t="s">
        <v>73</v>
      </c>
      <c r="C17" s="52">
        <v>40</v>
      </c>
      <c r="D17" s="53">
        <v>125.8</v>
      </c>
      <c r="E17" s="53">
        <v>3.4</v>
      </c>
      <c r="F17" s="53">
        <v>3.6</v>
      </c>
      <c r="G17" s="53">
        <v>19.8</v>
      </c>
    </row>
    <row r="18" spans="1:7" x14ac:dyDescent="0.3">
      <c r="A18" s="39"/>
      <c r="B18" s="43" t="s">
        <v>69</v>
      </c>
      <c r="C18" s="61">
        <f>SUM(C12:C17)</f>
        <v>501</v>
      </c>
      <c r="D18" s="68">
        <f>SUM(D12:D17)</f>
        <v>538.41999999999996</v>
      </c>
      <c r="E18" s="68">
        <f>SUM(E12:E17)</f>
        <v>19.71</v>
      </c>
      <c r="F18" s="68">
        <f>SUM(F12:F17)</f>
        <v>19.95</v>
      </c>
      <c r="G18" s="68">
        <f>SUM(G12:G17)</f>
        <v>78.19</v>
      </c>
    </row>
    <row r="19" spans="1:7" s="9" customFormat="1" x14ac:dyDescent="0.3">
      <c r="A19" s="88" t="s">
        <v>3</v>
      </c>
      <c r="B19" s="89"/>
      <c r="C19" s="89"/>
      <c r="D19" s="89"/>
      <c r="E19" s="89"/>
      <c r="F19" s="89"/>
      <c r="G19" s="90"/>
    </row>
    <row r="20" spans="1:7" x14ac:dyDescent="0.3">
      <c r="A20" s="93" t="s">
        <v>36</v>
      </c>
      <c r="B20" s="95" t="s">
        <v>1</v>
      </c>
      <c r="C20" s="40" t="s">
        <v>37</v>
      </c>
      <c r="D20" s="95" t="s">
        <v>15</v>
      </c>
      <c r="E20" s="96" t="s">
        <v>38</v>
      </c>
      <c r="F20" s="96"/>
      <c r="G20" s="96"/>
    </row>
    <row r="21" spans="1:7" x14ac:dyDescent="0.3">
      <c r="A21" s="94"/>
      <c r="B21" s="95"/>
      <c r="C21" s="40" t="s">
        <v>39</v>
      </c>
      <c r="D21" s="95"/>
      <c r="E21" s="41" t="s">
        <v>27</v>
      </c>
      <c r="F21" s="41" t="s">
        <v>16</v>
      </c>
      <c r="G21" s="41" t="s">
        <v>17</v>
      </c>
    </row>
    <row r="22" spans="1:7" x14ac:dyDescent="0.3">
      <c r="A22" s="42"/>
      <c r="B22" s="43" t="s">
        <v>40</v>
      </c>
      <c r="C22" s="44"/>
      <c r="D22" s="44"/>
      <c r="E22" s="44"/>
      <c r="F22" s="44"/>
      <c r="G22" s="44"/>
    </row>
    <row r="23" spans="1:7" ht="24" customHeight="1" x14ac:dyDescent="0.3">
      <c r="A23" s="46" t="s">
        <v>78</v>
      </c>
      <c r="B23" s="47" t="s">
        <v>123</v>
      </c>
      <c r="C23" s="46">
        <v>90</v>
      </c>
      <c r="D23" s="49">
        <v>274.10000000000002</v>
      </c>
      <c r="E23" s="49">
        <v>7.46</v>
      </c>
      <c r="F23" s="49">
        <v>9.49</v>
      </c>
      <c r="G23" s="49">
        <v>10.7</v>
      </c>
    </row>
    <row r="24" spans="1:7" ht="30" customHeight="1" x14ac:dyDescent="0.3">
      <c r="A24" s="42" t="s">
        <v>59</v>
      </c>
      <c r="B24" s="50" t="s">
        <v>120</v>
      </c>
      <c r="C24" s="44">
        <v>150</v>
      </c>
      <c r="D24" s="45">
        <f>231.89+13.2</f>
        <v>245.08999999999997</v>
      </c>
      <c r="E24" s="45">
        <f>7.9+0.02</f>
        <v>7.92</v>
      </c>
      <c r="F24" s="45">
        <f>4.1+1.5</f>
        <v>5.6</v>
      </c>
      <c r="G24" s="45">
        <f>39.84+0.03</f>
        <v>39.870000000000005</v>
      </c>
    </row>
    <row r="25" spans="1:7" ht="34.200000000000003" customHeight="1" x14ac:dyDescent="0.3">
      <c r="A25" s="42" t="s">
        <v>124</v>
      </c>
      <c r="B25" s="50" t="s">
        <v>117</v>
      </c>
      <c r="C25" s="44">
        <v>60</v>
      </c>
      <c r="D25" s="53">
        <v>33.409999999999997</v>
      </c>
      <c r="E25" s="53">
        <v>0.55000000000000004</v>
      </c>
      <c r="F25" s="53">
        <v>3.8</v>
      </c>
      <c r="G25" s="53">
        <v>1.07</v>
      </c>
    </row>
    <row r="26" spans="1:7" x14ac:dyDescent="0.3">
      <c r="A26" s="42" t="s">
        <v>22</v>
      </c>
      <c r="B26" s="59" t="s">
        <v>4</v>
      </c>
      <c r="C26" s="54">
        <v>200</v>
      </c>
      <c r="D26" s="80">
        <v>40</v>
      </c>
      <c r="E26" s="80">
        <v>0.53</v>
      </c>
      <c r="F26" s="80">
        <v>0.02</v>
      </c>
      <c r="G26" s="80">
        <v>9.4700000000000006</v>
      </c>
    </row>
    <row r="27" spans="1:7" x14ac:dyDescent="0.3">
      <c r="A27" s="42" t="s">
        <v>19</v>
      </c>
      <c r="B27" s="51" t="s">
        <v>55</v>
      </c>
      <c r="C27" s="52">
        <v>30</v>
      </c>
      <c r="D27" s="53">
        <v>70.14</v>
      </c>
      <c r="E27" s="53">
        <v>2.37</v>
      </c>
      <c r="F27" s="53">
        <v>0.3</v>
      </c>
      <c r="G27" s="53">
        <v>14.48</v>
      </c>
    </row>
    <row r="28" spans="1:7" x14ac:dyDescent="0.3">
      <c r="A28" s="42" t="s">
        <v>19</v>
      </c>
      <c r="B28" s="51" t="s">
        <v>47</v>
      </c>
      <c r="C28" s="52">
        <v>16</v>
      </c>
      <c r="D28" s="53">
        <v>34.130000000000003</v>
      </c>
      <c r="E28" s="53">
        <v>1.17</v>
      </c>
      <c r="F28" s="53">
        <v>0.21</v>
      </c>
      <c r="G28" s="53">
        <v>6.93</v>
      </c>
    </row>
    <row r="29" spans="1:7" x14ac:dyDescent="0.3">
      <c r="A29" s="39"/>
      <c r="B29" s="43" t="s">
        <v>69</v>
      </c>
      <c r="C29" s="61">
        <f>SUM(C23:C28)</f>
        <v>546</v>
      </c>
      <c r="D29" s="68">
        <f>SUM(D23:D28)</f>
        <v>696.87</v>
      </c>
      <c r="E29" s="68">
        <f>SUM(E23:E28)</f>
        <v>20</v>
      </c>
      <c r="F29" s="68">
        <f>SUM(F23:F28)</f>
        <v>19.420000000000002</v>
      </c>
      <c r="G29" s="68">
        <f>SUM(G23:G28)</f>
        <v>82.52000000000001</v>
      </c>
    </row>
    <row r="30" spans="1:7" s="9" customFormat="1" x14ac:dyDescent="0.3">
      <c r="A30" s="88" t="s">
        <v>5</v>
      </c>
      <c r="B30" s="89"/>
      <c r="C30" s="89"/>
      <c r="D30" s="89"/>
      <c r="E30" s="89"/>
      <c r="F30" s="89"/>
      <c r="G30" s="90"/>
    </row>
    <row r="31" spans="1:7" x14ac:dyDescent="0.3">
      <c r="A31" s="93" t="s">
        <v>36</v>
      </c>
      <c r="B31" s="95" t="s">
        <v>1</v>
      </c>
      <c r="C31" s="40" t="s">
        <v>37</v>
      </c>
      <c r="D31" s="95" t="s">
        <v>15</v>
      </c>
      <c r="E31" s="96" t="s">
        <v>38</v>
      </c>
      <c r="F31" s="96"/>
      <c r="G31" s="96"/>
    </row>
    <row r="32" spans="1:7" x14ac:dyDescent="0.3">
      <c r="A32" s="94"/>
      <c r="B32" s="95"/>
      <c r="C32" s="40" t="s">
        <v>39</v>
      </c>
      <c r="D32" s="95"/>
      <c r="E32" s="41" t="s">
        <v>27</v>
      </c>
      <c r="F32" s="41" t="s">
        <v>16</v>
      </c>
      <c r="G32" s="41" t="s">
        <v>17</v>
      </c>
    </row>
    <row r="33" spans="1:7" x14ac:dyDescent="0.3">
      <c r="A33" s="42"/>
      <c r="B33" s="43" t="s">
        <v>40</v>
      </c>
      <c r="C33" s="44"/>
      <c r="D33" s="44"/>
      <c r="E33" s="44"/>
      <c r="F33" s="44"/>
      <c r="G33" s="44"/>
    </row>
    <row r="34" spans="1:7" x14ac:dyDescent="0.3">
      <c r="A34" s="42" t="s">
        <v>41</v>
      </c>
      <c r="B34" s="59" t="s">
        <v>34</v>
      </c>
      <c r="C34" s="81">
        <v>200</v>
      </c>
      <c r="D34" s="82">
        <v>302</v>
      </c>
      <c r="E34" s="82">
        <v>15.97</v>
      </c>
      <c r="F34" s="82">
        <v>19.11</v>
      </c>
      <c r="G34" s="82">
        <v>28.57</v>
      </c>
    </row>
    <row r="35" spans="1:7" x14ac:dyDescent="0.3">
      <c r="A35" s="42" t="s">
        <v>25</v>
      </c>
      <c r="B35" s="51" t="s">
        <v>90</v>
      </c>
      <c r="C35" s="52">
        <v>60</v>
      </c>
      <c r="D35" s="53">
        <v>8.4600000000000009</v>
      </c>
      <c r="E35" s="53">
        <v>0.48</v>
      </c>
      <c r="F35" s="53">
        <v>0.06</v>
      </c>
      <c r="G35" s="53">
        <v>4.0199999999999996</v>
      </c>
    </row>
    <row r="36" spans="1:7" x14ac:dyDescent="0.3">
      <c r="A36" s="42" t="s">
        <v>76</v>
      </c>
      <c r="B36" s="69" t="s">
        <v>71</v>
      </c>
      <c r="C36" s="46">
        <v>200</v>
      </c>
      <c r="D36" s="45">
        <v>196.38</v>
      </c>
      <c r="E36" s="45">
        <v>1.1599999999999999</v>
      </c>
      <c r="F36" s="45">
        <v>0.3</v>
      </c>
      <c r="G36" s="83">
        <v>47.26</v>
      </c>
    </row>
    <row r="37" spans="1:7" x14ac:dyDescent="0.3">
      <c r="A37" s="42" t="s">
        <v>19</v>
      </c>
      <c r="B37" s="51" t="s">
        <v>55</v>
      </c>
      <c r="C37" s="52">
        <v>30</v>
      </c>
      <c r="D37" s="53">
        <v>70.14</v>
      </c>
      <c r="E37" s="53">
        <v>2.37</v>
      </c>
      <c r="F37" s="53">
        <v>0.3</v>
      </c>
      <c r="G37" s="53">
        <v>14.48</v>
      </c>
    </row>
    <row r="38" spans="1:7" x14ac:dyDescent="0.3">
      <c r="A38" s="42" t="s">
        <v>19</v>
      </c>
      <c r="B38" s="51" t="s">
        <v>47</v>
      </c>
      <c r="C38" s="52">
        <v>16</v>
      </c>
      <c r="D38" s="53">
        <v>34.130000000000003</v>
      </c>
      <c r="E38" s="53">
        <v>1.17</v>
      </c>
      <c r="F38" s="53">
        <v>0.21</v>
      </c>
      <c r="G38" s="53">
        <v>6.93</v>
      </c>
    </row>
    <row r="39" spans="1:7" x14ac:dyDescent="0.3">
      <c r="A39" s="70" t="s">
        <v>77</v>
      </c>
      <c r="B39" s="65" t="s">
        <v>2</v>
      </c>
      <c r="C39" s="44">
        <v>10</v>
      </c>
      <c r="D39" s="60">
        <v>66</v>
      </c>
      <c r="E39" s="71">
        <v>0.1</v>
      </c>
      <c r="F39" s="71">
        <v>4.2</v>
      </c>
      <c r="G39" s="71">
        <v>0.13</v>
      </c>
    </row>
    <row r="40" spans="1:7" s="9" customFormat="1" x14ac:dyDescent="0.3">
      <c r="A40" s="42"/>
      <c r="B40" s="43" t="s">
        <v>69</v>
      </c>
      <c r="C40" s="43">
        <v>516</v>
      </c>
      <c r="D40" s="74">
        <f>SUM(D34:D39)</f>
        <v>677.11</v>
      </c>
      <c r="E40" s="74">
        <f>SUM(E34:E39)</f>
        <v>21.25</v>
      </c>
      <c r="F40" s="74">
        <f>SUM(F34:F39)</f>
        <v>24.18</v>
      </c>
      <c r="G40" s="74">
        <f>SUM(G34:G39)</f>
        <v>101.38999999999999</v>
      </c>
    </row>
    <row r="41" spans="1:7" s="9" customFormat="1" x14ac:dyDescent="0.3">
      <c r="A41" s="39"/>
      <c r="B41" s="87" t="s">
        <v>6</v>
      </c>
      <c r="C41" s="87"/>
      <c r="D41" s="87"/>
      <c r="E41" s="87"/>
      <c r="F41" s="87"/>
      <c r="G41" s="87"/>
    </row>
    <row r="42" spans="1:7" s="8" customFormat="1" x14ac:dyDescent="0.3">
      <c r="A42" s="93" t="s">
        <v>36</v>
      </c>
      <c r="B42" s="95" t="s">
        <v>1</v>
      </c>
      <c r="C42" s="40" t="s">
        <v>37</v>
      </c>
      <c r="D42" s="95" t="s">
        <v>15</v>
      </c>
      <c r="E42" s="96" t="s">
        <v>38</v>
      </c>
      <c r="F42" s="96"/>
      <c r="G42" s="96"/>
    </row>
    <row r="43" spans="1:7" s="8" customFormat="1" x14ac:dyDescent="0.3">
      <c r="A43" s="94"/>
      <c r="B43" s="95"/>
      <c r="C43" s="40" t="s">
        <v>39</v>
      </c>
      <c r="D43" s="95"/>
      <c r="E43" s="41" t="s">
        <v>27</v>
      </c>
      <c r="F43" s="41" t="s">
        <v>16</v>
      </c>
      <c r="G43" s="41" t="s">
        <v>17</v>
      </c>
    </row>
    <row r="44" spans="1:7" s="8" customFormat="1" x14ac:dyDescent="0.3">
      <c r="A44" s="67"/>
      <c r="B44" s="43" t="s">
        <v>40</v>
      </c>
      <c r="C44" s="40"/>
      <c r="D44" s="40"/>
      <c r="E44" s="41"/>
      <c r="F44" s="41"/>
      <c r="G44" s="41"/>
    </row>
    <row r="45" spans="1:7" x14ac:dyDescent="0.3">
      <c r="A45" s="72" t="s">
        <v>61</v>
      </c>
      <c r="B45" s="56" t="s">
        <v>58</v>
      </c>
      <c r="C45" s="52">
        <v>200</v>
      </c>
      <c r="D45" s="45">
        <v>201</v>
      </c>
      <c r="E45" s="45">
        <v>9.3800000000000008</v>
      </c>
      <c r="F45" s="45">
        <v>11</v>
      </c>
      <c r="G45" s="45">
        <f>98.82/5</f>
        <v>19.763999999999999</v>
      </c>
    </row>
    <row r="46" spans="1:7" x14ac:dyDescent="0.3">
      <c r="A46" s="42" t="s">
        <v>20</v>
      </c>
      <c r="B46" s="51" t="s">
        <v>21</v>
      </c>
      <c r="C46" s="52">
        <v>10</v>
      </c>
      <c r="D46" s="53">
        <v>36</v>
      </c>
      <c r="E46" s="53">
        <v>2.3199999999999998</v>
      </c>
      <c r="F46" s="53">
        <v>2.95</v>
      </c>
      <c r="G46" s="53">
        <v>0</v>
      </c>
    </row>
    <row r="47" spans="1:7" x14ac:dyDescent="0.3">
      <c r="A47" s="42" t="s">
        <v>23</v>
      </c>
      <c r="B47" s="59" t="s">
        <v>7</v>
      </c>
      <c r="C47" s="54">
        <v>200</v>
      </c>
      <c r="D47" s="80">
        <v>41.6</v>
      </c>
      <c r="E47" s="80">
        <v>0.6</v>
      </c>
      <c r="F47" s="80">
        <v>0.03</v>
      </c>
      <c r="G47" s="80">
        <v>9.8699999999999992</v>
      </c>
    </row>
    <row r="48" spans="1:7" x14ac:dyDescent="0.3">
      <c r="A48" s="42" t="s">
        <v>19</v>
      </c>
      <c r="B48" s="51" t="s">
        <v>55</v>
      </c>
      <c r="C48" s="52">
        <v>30</v>
      </c>
      <c r="D48" s="53">
        <v>70.14</v>
      </c>
      <c r="E48" s="53">
        <v>2.37</v>
      </c>
      <c r="F48" s="53">
        <v>0.3</v>
      </c>
      <c r="G48" s="53">
        <v>14.48</v>
      </c>
    </row>
    <row r="49" spans="1:7" x14ac:dyDescent="0.3">
      <c r="A49" s="42" t="s">
        <v>19</v>
      </c>
      <c r="B49" s="51" t="s">
        <v>47</v>
      </c>
      <c r="C49" s="52">
        <v>16</v>
      </c>
      <c r="D49" s="53">
        <v>34.130000000000003</v>
      </c>
      <c r="E49" s="53">
        <v>1.17</v>
      </c>
      <c r="F49" s="53">
        <v>0.21</v>
      </c>
      <c r="G49" s="53">
        <v>6.93</v>
      </c>
    </row>
    <row r="50" spans="1:7" x14ac:dyDescent="0.3">
      <c r="A50" s="42" t="s">
        <v>74</v>
      </c>
      <c r="B50" s="65" t="s">
        <v>75</v>
      </c>
      <c r="C50" s="44">
        <v>100</v>
      </c>
      <c r="D50" s="45">
        <v>66.599999999999994</v>
      </c>
      <c r="E50" s="45">
        <v>0.6</v>
      </c>
      <c r="F50" s="45">
        <v>0.6</v>
      </c>
      <c r="G50" s="75">
        <v>16.739999999999998</v>
      </c>
    </row>
    <row r="51" spans="1:7" s="9" customFormat="1" x14ac:dyDescent="0.3">
      <c r="A51" s="73"/>
      <c r="B51" s="43" t="s">
        <v>69</v>
      </c>
      <c r="C51" s="43">
        <f>SUM(C45:C49)+100</f>
        <v>556</v>
      </c>
      <c r="D51" s="68">
        <f>SUM(D45:D50)</f>
        <v>449.47</v>
      </c>
      <c r="E51" s="68">
        <f>SUM(E45:E50)</f>
        <v>16.440000000000001</v>
      </c>
      <c r="F51" s="68">
        <f>SUM(F45:F50)</f>
        <v>15.09</v>
      </c>
      <c r="G51" s="68">
        <f>SUM(G45:G50)</f>
        <v>67.784000000000006</v>
      </c>
    </row>
    <row r="52" spans="1:7" s="9" customFormat="1" x14ac:dyDescent="0.3">
      <c r="A52" s="39"/>
      <c r="B52" s="87" t="s">
        <v>8</v>
      </c>
      <c r="C52" s="87"/>
      <c r="D52" s="87"/>
      <c r="E52" s="87"/>
      <c r="F52" s="87"/>
      <c r="G52" s="87"/>
    </row>
    <row r="53" spans="1:7" s="8" customFormat="1" x14ac:dyDescent="0.3">
      <c r="A53" s="93" t="s">
        <v>36</v>
      </c>
      <c r="B53" s="95" t="s">
        <v>1</v>
      </c>
      <c r="C53" s="40" t="s">
        <v>37</v>
      </c>
      <c r="D53" s="95" t="s">
        <v>15</v>
      </c>
      <c r="E53" s="96" t="s">
        <v>38</v>
      </c>
      <c r="F53" s="96"/>
      <c r="G53" s="96"/>
    </row>
    <row r="54" spans="1:7" s="8" customFormat="1" x14ac:dyDescent="0.3">
      <c r="A54" s="94"/>
      <c r="B54" s="95"/>
      <c r="C54" s="40" t="s">
        <v>39</v>
      </c>
      <c r="D54" s="95"/>
      <c r="E54" s="41" t="s">
        <v>27</v>
      </c>
      <c r="F54" s="41" t="s">
        <v>16</v>
      </c>
      <c r="G54" s="41" t="s">
        <v>17</v>
      </c>
    </row>
    <row r="55" spans="1:7" s="8" customFormat="1" x14ac:dyDescent="0.3">
      <c r="A55" s="67"/>
      <c r="B55" s="43" t="s">
        <v>40</v>
      </c>
      <c r="C55" s="40"/>
      <c r="D55" s="40"/>
      <c r="E55" s="41"/>
      <c r="F55" s="41"/>
      <c r="G55" s="41"/>
    </row>
    <row r="56" spans="1:7" x14ac:dyDescent="0.3">
      <c r="A56" s="42" t="s">
        <v>24</v>
      </c>
      <c r="B56" s="65" t="s">
        <v>9</v>
      </c>
      <c r="C56" s="44">
        <v>200</v>
      </c>
      <c r="D56" s="45">
        <v>305</v>
      </c>
      <c r="E56" s="45">
        <v>13.95</v>
      </c>
      <c r="F56" s="45">
        <v>12.47</v>
      </c>
      <c r="G56" s="45">
        <v>35.729999999999997</v>
      </c>
    </row>
    <row r="57" spans="1:7" x14ac:dyDescent="0.3">
      <c r="A57" s="42" t="s">
        <v>25</v>
      </c>
      <c r="B57" s="51" t="s">
        <v>90</v>
      </c>
      <c r="C57" s="52">
        <v>60</v>
      </c>
      <c r="D57" s="53">
        <v>8.4600000000000009</v>
      </c>
      <c r="E57" s="53">
        <v>0.48</v>
      </c>
      <c r="F57" s="53">
        <v>0.06</v>
      </c>
      <c r="G57" s="53">
        <v>4.0199999999999996</v>
      </c>
    </row>
    <row r="58" spans="1:7" x14ac:dyDescent="0.3">
      <c r="A58" s="42" t="s">
        <v>22</v>
      </c>
      <c r="B58" s="59" t="s">
        <v>4</v>
      </c>
      <c r="C58" s="54">
        <v>200</v>
      </c>
      <c r="D58" s="80">
        <v>40</v>
      </c>
      <c r="E58" s="80">
        <v>0.53</v>
      </c>
      <c r="F58" s="80">
        <v>0.02</v>
      </c>
      <c r="G58" s="80">
        <v>9.4700000000000006</v>
      </c>
    </row>
    <row r="59" spans="1:7" x14ac:dyDescent="0.3">
      <c r="A59" s="42" t="s">
        <v>19</v>
      </c>
      <c r="B59" s="51" t="s">
        <v>55</v>
      </c>
      <c r="C59" s="52">
        <v>30</v>
      </c>
      <c r="D59" s="53">
        <v>70.14</v>
      </c>
      <c r="E59" s="53">
        <v>2.37</v>
      </c>
      <c r="F59" s="53">
        <v>0.3</v>
      </c>
      <c r="G59" s="53">
        <v>14.48</v>
      </c>
    </row>
    <row r="60" spans="1:7" x14ac:dyDescent="0.3">
      <c r="A60" s="42" t="s">
        <v>19</v>
      </c>
      <c r="B60" s="51" t="s">
        <v>47</v>
      </c>
      <c r="C60" s="52">
        <v>16</v>
      </c>
      <c r="D60" s="53">
        <v>34.130000000000003</v>
      </c>
      <c r="E60" s="53">
        <v>1.17</v>
      </c>
      <c r="F60" s="53">
        <v>0.21</v>
      </c>
      <c r="G60" s="53">
        <v>6.93</v>
      </c>
    </row>
    <row r="61" spans="1:7" x14ac:dyDescent="0.3">
      <c r="A61" s="42" t="s">
        <v>19</v>
      </c>
      <c r="B61" s="65" t="s">
        <v>73</v>
      </c>
      <c r="C61" s="52">
        <v>20</v>
      </c>
      <c r="D61" s="53">
        <v>62.9</v>
      </c>
      <c r="E61" s="53">
        <v>1.7</v>
      </c>
      <c r="F61" s="53">
        <v>6.8</v>
      </c>
      <c r="G61" s="53">
        <v>13.4</v>
      </c>
    </row>
    <row r="62" spans="1:7" s="9" customFormat="1" x14ac:dyDescent="0.3">
      <c r="A62" s="73"/>
      <c r="B62" s="43" t="s">
        <v>69</v>
      </c>
      <c r="C62" s="43">
        <v>526</v>
      </c>
      <c r="D62" s="68">
        <f>SUM(D56:D61)</f>
        <v>520.63</v>
      </c>
      <c r="E62" s="68">
        <f>SUM(E56:E61)</f>
        <v>20.2</v>
      </c>
      <c r="F62" s="68">
        <f>SUM(F56:F61)</f>
        <v>19.860000000000003</v>
      </c>
      <c r="G62" s="68">
        <f>SUM(G56:G61)</f>
        <v>84.03</v>
      </c>
    </row>
    <row r="63" spans="1:7" x14ac:dyDescent="0.3">
      <c r="A63" s="39"/>
      <c r="B63" s="87" t="s">
        <v>10</v>
      </c>
      <c r="C63" s="87"/>
      <c r="D63" s="87"/>
      <c r="E63" s="87"/>
      <c r="F63" s="87"/>
      <c r="G63" s="87"/>
    </row>
    <row r="64" spans="1:7" s="8" customFormat="1" x14ac:dyDescent="0.3">
      <c r="A64" s="93" t="s">
        <v>36</v>
      </c>
      <c r="B64" s="95" t="s">
        <v>1</v>
      </c>
      <c r="C64" s="40" t="s">
        <v>37</v>
      </c>
      <c r="D64" s="95" t="s">
        <v>15</v>
      </c>
      <c r="E64" s="96" t="s">
        <v>38</v>
      </c>
      <c r="F64" s="96"/>
      <c r="G64" s="96"/>
    </row>
    <row r="65" spans="1:7" s="8" customFormat="1" x14ac:dyDescent="0.3">
      <c r="A65" s="94"/>
      <c r="B65" s="95"/>
      <c r="C65" s="40" t="s">
        <v>39</v>
      </c>
      <c r="D65" s="95"/>
      <c r="E65" s="41" t="s">
        <v>27</v>
      </c>
      <c r="F65" s="41" t="s">
        <v>16</v>
      </c>
      <c r="G65" s="41" t="s">
        <v>17</v>
      </c>
    </row>
    <row r="66" spans="1:7" s="8" customFormat="1" x14ac:dyDescent="0.3">
      <c r="A66" s="67"/>
      <c r="B66" s="43" t="s">
        <v>40</v>
      </c>
      <c r="C66" s="40"/>
      <c r="D66" s="40"/>
      <c r="E66" s="41"/>
      <c r="F66" s="41"/>
      <c r="G66" s="41"/>
    </row>
    <row r="67" spans="1:7" ht="31.2" x14ac:dyDescent="0.3">
      <c r="A67" s="42" t="s">
        <v>67</v>
      </c>
      <c r="B67" s="59" t="s">
        <v>72</v>
      </c>
      <c r="C67" s="81">
        <v>205</v>
      </c>
      <c r="D67" s="83">
        <v>255.24</v>
      </c>
      <c r="E67" s="83">
        <f>7.81+0.04+2</f>
        <v>9.85</v>
      </c>
      <c r="F67" s="83">
        <v>12.86</v>
      </c>
      <c r="G67" s="83">
        <v>38.78</v>
      </c>
    </row>
    <row r="68" spans="1:7" x14ac:dyDescent="0.3">
      <c r="A68" s="42" t="s">
        <v>20</v>
      </c>
      <c r="B68" s="51" t="s">
        <v>21</v>
      </c>
      <c r="C68" s="52">
        <v>10</v>
      </c>
      <c r="D68" s="53">
        <v>36</v>
      </c>
      <c r="E68" s="53">
        <v>2.3199999999999998</v>
      </c>
      <c r="F68" s="53">
        <v>2.95</v>
      </c>
      <c r="G68" s="53">
        <v>0</v>
      </c>
    </row>
    <row r="69" spans="1:7" x14ac:dyDescent="0.3">
      <c r="A69" s="42" t="s">
        <v>23</v>
      </c>
      <c r="B69" s="59" t="s">
        <v>7</v>
      </c>
      <c r="C69" s="54">
        <v>200</v>
      </c>
      <c r="D69" s="80">
        <v>41.6</v>
      </c>
      <c r="E69" s="80">
        <v>0.6</v>
      </c>
      <c r="F69" s="80">
        <v>0.03</v>
      </c>
      <c r="G69" s="80">
        <v>9.8699999999999992</v>
      </c>
    </row>
    <row r="70" spans="1:7" x14ac:dyDescent="0.3">
      <c r="A70" s="42" t="s">
        <v>19</v>
      </c>
      <c r="B70" s="51" t="s">
        <v>55</v>
      </c>
      <c r="C70" s="52">
        <v>30</v>
      </c>
      <c r="D70" s="53">
        <v>70.14</v>
      </c>
      <c r="E70" s="53">
        <v>2.37</v>
      </c>
      <c r="F70" s="53">
        <v>0.3</v>
      </c>
      <c r="G70" s="53">
        <v>14.48</v>
      </c>
    </row>
    <row r="71" spans="1:7" x14ac:dyDescent="0.3">
      <c r="A71" s="42" t="s">
        <v>19</v>
      </c>
      <c r="B71" s="51" t="s">
        <v>47</v>
      </c>
      <c r="C71" s="52">
        <v>16</v>
      </c>
      <c r="D71" s="53">
        <v>34.130000000000003</v>
      </c>
      <c r="E71" s="53">
        <v>1.17</v>
      </c>
      <c r="F71" s="53">
        <v>0.21</v>
      </c>
      <c r="G71" s="53">
        <v>6.93</v>
      </c>
    </row>
    <row r="72" spans="1:7" x14ac:dyDescent="0.3">
      <c r="A72" s="42" t="s">
        <v>19</v>
      </c>
      <c r="B72" s="65" t="s">
        <v>73</v>
      </c>
      <c r="C72" s="52">
        <v>40</v>
      </c>
      <c r="D72" s="53">
        <v>125.8</v>
      </c>
      <c r="E72" s="53">
        <v>3.4</v>
      </c>
      <c r="F72" s="53">
        <v>3.6</v>
      </c>
      <c r="G72" s="53">
        <v>10.8</v>
      </c>
    </row>
    <row r="73" spans="1:7" s="9" customFormat="1" x14ac:dyDescent="0.3">
      <c r="A73" s="39"/>
      <c r="B73" s="43" t="s">
        <v>69</v>
      </c>
      <c r="C73" s="61">
        <f>296+205</f>
        <v>501</v>
      </c>
      <c r="D73" s="68">
        <f>SUM(D67:D72)</f>
        <v>562.91</v>
      </c>
      <c r="E73" s="68">
        <f>SUM(E67:E72)</f>
        <v>19.71</v>
      </c>
      <c r="F73" s="68">
        <f>SUM(F67:F72)</f>
        <v>19.95</v>
      </c>
      <c r="G73" s="68">
        <f>SUM(G67:G72)</f>
        <v>80.86</v>
      </c>
    </row>
    <row r="74" spans="1:7" x14ac:dyDescent="0.3">
      <c r="A74" s="88" t="s">
        <v>11</v>
      </c>
      <c r="B74" s="89"/>
      <c r="C74" s="89"/>
      <c r="D74" s="89"/>
      <c r="E74" s="89"/>
      <c r="F74" s="89"/>
      <c r="G74" s="90"/>
    </row>
    <row r="75" spans="1:7" s="8" customFormat="1" x14ac:dyDescent="0.3">
      <c r="A75" s="93" t="s">
        <v>36</v>
      </c>
      <c r="B75" s="95" t="s">
        <v>1</v>
      </c>
      <c r="C75" s="40" t="s">
        <v>37</v>
      </c>
      <c r="D75" s="95" t="s">
        <v>15</v>
      </c>
      <c r="E75" s="96" t="s">
        <v>38</v>
      </c>
      <c r="F75" s="96"/>
      <c r="G75" s="96"/>
    </row>
    <row r="76" spans="1:7" s="8" customFormat="1" x14ac:dyDescent="0.3">
      <c r="A76" s="94"/>
      <c r="B76" s="95"/>
      <c r="C76" s="40" t="s">
        <v>39</v>
      </c>
      <c r="D76" s="95"/>
      <c r="E76" s="41" t="s">
        <v>27</v>
      </c>
      <c r="F76" s="41" t="s">
        <v>16</v>
      </c>
      <c r="G76" s="41" t="s">
        <v>17</v>
      </c>
    </row>
    <row r="77" spans="1:7" s="8" customFormat="1" x14ac:dyDescent="0.3">
      <c r="A77" s="67"/>
      <c r="B77" s="43" t="s">
        <v>40</v>
      </c>
      <c r="C77" s="40"/>
      <c r="D77" s="40"/>
      <c r="E77" s="41"/>
      <c r="F77" s="41"/>
      <c r="G77" s="41"/>
    </row>
    <row r="78" spans="1:7" ht="24" customHeight="1" x14ac:dyDescent="0.3">
      <c r="A78" s="42" t="s">
        <v>42</v>
      </c>
      <c r="B78" s="51" t="s">
        <v>43</v>
      </c>
      <c r="C78" s="63">
        <v>90</v>
      </c>
      <c r="D78" s="45">
        <v>204</v>
      </c>
      <c r="E78" s="45">
        <f>7.26</f>
        <v>7.26</v>
      </c>
      <c r="F78" s="45">
        <v>12.96</v>
      </c>
      <c r="G78" s="45">
        <v>7.8</v>
      </c>
    </row>
    <row r="79" spans="1:7" ht="25.8" customHeight="1" x14ac:dyDescent="0.3">
      <c r="A79" s="42" t="s">
        <v>126</v>
      </c>
      <c r="B79" s="50" t="s">
        <v>118</v>
      </c>
      <c r="C79" s="44">
        <v>155</v>
      </c>
      <c r="D79" s="45">
        <f>231.89+13.5</f>
        <v>245.39</v>
      </c>
      <c r="E79" s="45">
        <f>7.9+0.15</f>
        <v>8.0500000000000007</v>
      </c>
      <c r="F79" s="45">
        <f>4.1+1.9</f>
        <v>6</v>
      </c>
      <c r="G79" s="45">
        <f>39.84+0.07</f>
        <v>39.910000000000004</v>
      </c>
    </row>
    <row r="80" spans="1:7" x14ac:dyDescent="0.3">
      <c r="A80" s="42" t="s">
        <v>25</v>
      </c>
      <c r="B80" s="51" t="s">
        <v>35</v>
      </c>
      <c r="C80" s="52">
        <v>60</v>
      </c>
      <c r="D80" s="53">
        <v>8.4600000000000009</v>
      </c>
      <c r="E80" s="53">
        <v>0.48</v>
      </c>
      <c r="F80" s="53">
        <v>0.06</v>
      </c>
      <c r="G80" s="53">
        <v>4.0199999999999996</v>
      </c>
    </row>
    <row r="81" spans="1:7" x14ac:dyDescent="0.3">
      <c r="A81" s="42" t="s">
        <v>22</v>
      </c>
      <c r="B81" s="59" t="s">
        <v>4</v>
      </c>
      <c r="C81" s="54">
        <v>200</v>
      </c>
      <c r="D81" s="80">
        <v>40</v>
      </c>
      <c r="E81" s="80">
        <v>0.53</v>
      </c>
      <c r="F81" s="80">
        <v>0.02</v>
      </c>
      <c r="G81" s="80">
        <v>9.4700000000000006</v>
      </c>
    </row>
    <row r="82" spans="1:7" x14ac:dyDescent="0.3">
      <c r="A82" s="42" t="s">
        <v>19</v>
      </c>
      <c r="B82" s="51" t="s">
        <v>55</v>
      </c>
      <c r="C82" s="52">
        <v>30</v>
      </c>
      <c r="D82" s="53">
        <v>70.14</v>
      </c>
      <c r="E82" s="53">
        <v>2.37</v>
      </c>
      <c r="F82" s="53">
        <v>0.3</v>
      </c>
      <c r="G82" s="53">
        <v>14.48</v>
      </c>
    </row>
    <row r="83" spans="1:7" x14ac:dyDescent="0.3">
      <c r="A83" s="42" t="s">
        <v>19</v>
      </c>
      <c r="B83" s="51" t="s">
        <v>47</v>
      </c>
      <c r="C83" s="52">
        <v>16</v>
      </c>
      <c r="D83" s="53">
        <v>34.130000000000003</v>
      </c>
      <c r="E83" s="53">
        <v>1.17</v>
      </c>
      <c r="F83" s="53">
        <v>0.21</v>
      </c>
      <c r="G83" s="53">
        <v>6.93</v>
      </c>
    </row>
    <row r="84" spans="1:7" s="9" customFormat="1" x14ac:dyDescent="0.3">
      <c r="A84" s="39"/>
      <c r="B84" s="43" t="s">
        <v>69</v>
      </c>
      <c r="C84" s="61">
        <f>SUM(C78:C83)</f>
        <v>551</v>
      </c>
      <c r="D84" s="68">
        <f>SUM(D78:D83)</f>
        <v>602.12</v>
      </c>
      <c r="E84" s="68">
        <f>SUM(E78:E83)</f>
        <v>19.86</v>
      </c>
      <c r="F84" s="68">
        <f>SUM(F78:F83)</f>
        <v>19.55</v>
      </c>
      <c r="G84" s="68">
        <f>SUM(G78:G83)</f>
        <v>82.610000000000014</v>
      </c>
    </row>
    <row r="85" spans="1:7" x14ac:dyDescent="0.3">
      <c r="A85" s="87" t="s">
        <v>12</v>
      </c>
      <c r="B85" s="87"/>
      <c r="C85" s="87"/>
      <c r="D85" s="87"/>
      <c r="E85" s="87"/>
      <c r="F85" s="87"/>
      <c r="G85" s="87"/>
    </row>
    <row r="86" spans="1:7" s="8" customFormat="1" x14ac:dyDescent="0.3">
      <c r="A86" s="93" t="s">
        <v>36</v>
      </c>
      <c r="B86" s="95" t="s">
        <v>1</v>
      </c>
      <c r="C86" s="40" t="s">
        <v>37</v>
      </c>
      <c r="D86" s="95" t="s">
        <v>15</v>
      </c>
      <c r="E86" s="96" t="s">
        <v>38</v>
      </c>
      <c r="F86" s="96"/>
      <c r="G86" s="96"/>
    </row>
    <row r="87" spans="1:7" s="8" customFormat="1" x14ac:dyDescent="0.3">
      <c r="A87" s="94"/>
      <c r="B87" s="95"/>
      <c r="C87" s="40" t="s">
        <v>39</v>
      </c>
      <c r="D87" s="95"/>
      <c r="E87" s="41" t="s">
        <v>27</v>
      </c>
      <c r="F87" s="41" t="s">
        <v>16</v>
      </c>
      <c r="G87" s="41" t="s">
        <v>17</v>
      </c>
    </row>
    <row r="88" spans="1:7" s="8" customFormat="1" x14ac:dyDescent="0.3">
      <c r="A88" s="67"/>
      <c r="B88" s="43" t="s">
        <v>40</v>
      </c>
      <c r="C88" s="40"/>
      <c r="D88" s="40"/>
      <c r="E88" s="41"/>
      <c r="F88" s="41"/>
      <c r="G88" s="41"/>
    </row>
    <row r="89" spans="1:7" ht="31.2" x14ac:dyDescent="0.3">
      <c r="A89" s="72" t="s">
        <v>85</v>
      </c>
      <c r="B89" s="59" t="s">
        <v>119</v>
      </c>
      <c r="C89" s="54">
        <v>200</v>
      </c>
      <c r="D89" s="83">
        <v>215</v>
      </c>
      <c r="E89" s="83">
        <v>11</v>
      </c>
      <c r="F89" s="83">
        <v>11.01</v>
      </c>
      <c r="G89" s="83">
        <v>34.200000000000003</v>
      </c>
    </row>
    <row r="90" spans="1:7" x14ac:dyDescent="0.3">
      <c r="A90" s="42" t="s">
        <v>22</v>
      </c>
      <c r="B90" s="59" t="s">
        <v>4</v>
      </c>
      <c r="C90" s="54">
        <v>200</v>
      </c>
      <c r="D90" s="80">
        <v>40</v>
      </c>
      <c r="E90" s="80">
        <v>0.53</v>
      </c>
      <c r="F90" s="80">
        <v>0.02</v>
      </c>
      <c r="G90" s="80">
        <v>9.4700000000000006</v>
      </c>
    </row>
    <row r="91" spans="1:7" x14ac:dyDescent="0.3">
      <c r="A91" s="70" t="s">
        <v>77</v>
      </c>
      <c r="B91" s="65" t="s">
        <v>2</v>
      </c>
      <c r="C91" s="44">
        <v>10</v>
      </c>
      <c r="D91" s="60">
        <v>66</v>
      </c>
      <c r="E91" s="71">
        <v>0.1</v>
      </c>
      <c r="F91" s="71">
        <v>4.2</v>
      </c>
      <c r="G91" s="71">
        <v>0.13</v>
      </c>
    </row>
    <row r="92" spans="1:7" x14ac:dyDescent="0.3">
      <c r="A92" s="42" t="s">
        <v>19</v>
      </c>
      <c r="B92" s="51" t="s">
        <v>55</v>
      </c>
      <c r="C92" s="52">
        <v>30</v>
      </c>
      <c r="D92" s="53">
        <v>70.14</v>
      </c>
      <c r="E92" s="53">
        <v>2.37</v>
      </c>
      <c r="F92" s="53">
        <v>0.3</v>
      </c>
      <c r="G92" s="53">
        <v>14.48</v>
      </c>
    </row>
    <row r="93" spans="1:7" x14ac:dyDescent="0.3">
      <c r="A93" s="42" t="s">
        <v>19</v>
      </c>
      <c r="B93" s="51" t="s">
        <v>47</v>
      </c>
      <c r="C93" s="52">
        <v>16</v>
      </c>
      <c r="D93" s="53">
        <v>34.130000000000003</v>
      </c>
      <c r="E93" s="53">
        <v>1.17</v>
      </c>
      <c r="F93" s="53">
        <v>0.21</v>
      </c>
      <c r="G93" s="53">
        <v>6.93</v>
      </c>
    </row>
    <row r="94" spans="1:7" x14ac:dyDescent="0.3">
      <c r="A94" s="42" t="s">
        <v>74</v>
      </c>
      <c r="B94" s="65" t="s">
        <v>75</v>
      </c>
      <c r="C94" s="44">
        <v>100</v>
      </c>
      <c r="D94" s="45">
        <v>66.599999999999994</v>
      </c>
      <c r="E94" s="45">
        <v>0.78</v>
      </c>
      <c r="F94" s="45">
        <v>0.6</v>
      </c>
      <c r="G94" s="45">
        <v>11.74</v>
      </c>
    </row>
    <row r="95" spans="1:7" s="9" customFormat="1" x14ac:dyDescent="0.3">
      <c r="A95" s="39"/>
      <c r="B95" s="43" t="s">
        <v>69</v>
      </c>
      <c r="C95" s="43">
        <v>556</v>
      </c>
      <c r="D95" s="74">
        <f>SUM(D89:D94)</f>
        <v>491.87</v>
      </c>
      <c r="E95" s="74">
        <f>SUM(E89:E94)</f>
        <v>15.95</v>
      </c>
      <c r="F95" s="74">
        <f>SUM(F89:F94)</f>
        <v>16.340000000000003</v>
      </c>
      <c r="G95" s="74">
        <f>SUM(G89:G94)</f>
        <v>76.95</v>
      </c>
    </row>
    <row r="96" spans="1:7" x14ac:dyDescent="0.3">
      <c r="A96" s="87" t="s">
        <v>13</v>
      </c>
      <c r="B96" s="87"/>
      <c r="C96" s="87"/>
      <c r="D96" s="87"/>
      <c r="E96" s="87"/>
      <c r="F96" s="87"/>
      <c r="G96" s="87"/>
    </row>
    <row r="97" spans="1:7" s="8" customFormat="1" x14ac:dyDescent="0.3">
      <c r="A97" s="93" t="s">
        <v>36</v>
      </c>
      <c r="B97" s="95" t="s">
        <v>1</v>
      </c>
      <c r="C97" s="40" t="s">
        <v>37</v>
      </c>
      <c r="D97" s="95" t="s">
        <v>15</v>
      </c>
      <c r="E97" s="96" t="s">
        <v>38</v>
      </c>
      <c r="F97" s="96"/>
      <c r="G97" s="96"/>
    </row>
    <row r="98" spans="1:7" s="8" customFormat="1" x14ac:dyDescent="0.3">
      <c r="A98" s="94"/>
      <c r="B98" s="95"/>
      <c r="C98" s="40" t="s">
        <v>39</v>
      </c>
      <c r="D98" s="95"/>
      <c r="E98" s="41" t="s">
        <v>27</v>
      </c>
      <c r="F98" s="41" t="s">
        <v>16</v>
      </c>
      <c r="G98" s="41" t="s">
        <v>17</v>
      </c>
    </row>
    <row r="99" spans="1:7" s="8" customFormat="1" x14ac:dyDescent="0.3">
      <c r="A99" s="67"/>
      <c r="B99" s="43" t="s">
        <v>40</v>
      </c>
      <c r="C99" s="40"/>
      <c r="D99" s="40"/>
      <c r="E99" s="41"/>
      <c r="F99" s="41"/>
      <c r="G99" s="41"/>
    </row>
    <row r="100" spans="1:7" s="8" customFormat="1" x14ac:dyDescent="0.3">
      <c r="A100" s="70" t="s">
        <v>80</v>
      </c>
      <c r="B100" s="51" t="s">
        <v>81</v>
      </c>
      <c r="C100" s="52">
        <v>160</v>
      </c>
      <c r="D100" s="60">
        <f>220.09+13.2</f>
        <v>233.29</v>
      </c>
      <c r="E100" s="60">
        <f>7.84+0.02</f>
        <v>7.8599999999999994</v>
      </c>
      <c r="F100" s="60">
        <f>11.8+1.5</f>
        <v>13.3</v>
      </c>
      <c r="G100" s="60">
        <f>24.93+0.03</f>
        <v>24.96</v>
      </c>
    </row>
    <row r="101" spans="1:7" s="8" customFormat="1" x14ac:dyDescent="0.3">
      <c r="A101" s="42" t="s">
        <v>76</v>
      </c>
      <c r="B101" s="69" t="s">
        <v>71</v>
      </c>
      <c r="C101" s="46">
        <v>200</v>
      </c>
      <c r="D101" s="45">
        <v>196.38</v>
      </c>
      <c r="E101" s="45">
        <v>1.1599999999999999</v>
      </c>
      <c r="F101" s="45">
        <v>0.3</v>
      </c>
      <c r="G101" s="45">
        <v>32.26</v>
      </c>
    </row>
    <row r="102" spans="1:7" s="8" customFormat="1" x14ac:dyDescent="0.3">
      <c r="A102" s="42" t="s">
        <v>19</v>
      </c>
      <c r="B102" s="51" t="s">
        <v>55</v>
      </c>
      <c r="C102" s="52">
        <v>30</v>
      </c>
      <c r="D102" s="53">
        <v>70.14</v>
      </c>
      <c r="E102" s="53">
        <v>2.37</v>
      </c>
      <c r="F102" s="53">
        <v>0.3</v>
      </c>
      <c r="G102" s="53">
        <v>14.48</v>
      </c>
    </row>
    <row r="103" spans="1:7" s="8" customFormat="1" x14ac:dyDescent="0.3">
      <c r="A103" s="42" t="s">
        <v>19</v>
      </c>
      <c r="B103" s="51" t="s">
        <v>47</v>
      </c>
      <c r="C103" s="52">
        <v>16</v>
      </c>
      <c r="D103" s="53">
        <v>34.130000000000003</v>
      </c>
      <c r="E103" s="53">
        <v>1.17</v>
      </c>
      <c r="F103" s="53">
        <v>0.21</v>
      </c>
      <c r="G103" s="53">
        <v>6.93</v>
      </c>
    </row>
    <row r="104" spans="1:7" s="8" customFormat="1" x14ac:dyDescent="0.3">
      <c r="A104" s="46" t="s">
        <v>65</v>
      </c>
      <c r="B104" s="47" t="s">
        <v>66</v>
      </c>
      <c r="C104" s="46">
        <v>150</v>
      </c>
      <c r="D104" s="49">
        <v>90</v>
      </c>
      <c r="E104" s="49">
        <v>5.22</v>
      </c>
      <c r="F104" s="49">
        <v>4.5</v>
      </c>
      <c r="G104" s="49">
        <v>6.2</v>
      </c>
    </row>
    <row r="105" spans="1:7" s="8" customFormat="1" x14ac:dyDescent="0.3">
      <c r="A105" s="39"/>
      <c r="B105" s="43" t="s">
        <v>69</v>
      </c>
      <c r="C105" s="61">
        <f>SUM(C100:C104)</f>
        <v>556</v>
      </c>
      <c r="D105" s="68">
        <f>SUM(D100:D104)</f>
        <v>623.93999999999994</v>
      </c>
      <c r="E105" s="68">
        <f>SUM(E100:E104)</f>
        <v>17.78</v>
      </c>
      <c r="F105" s="68">
        <f>SUM(F100:F104)</f>
        <v>18.610000000000003</v>
      </c>
      <c r="G105" s="68">
        <f>SUM(G100:G104)</f>
        <v>84.83</v>
      </c>
    </row>
    <row r="106" spans="1:7" x14ac:dyDescent="0.3">
      <c r="A106" s="87" t="s">
        <v>14</v>
      </c>
      <c r="B106" s="87"/>
      <c r="C106" s="87"/>
      <c r="D106" s="87"/>
      <c r="E106" s="87"/>
      <c r="F106" s="87"/>
      <c r="G106" s="87"/>
    </row>
    <row r="107" spans="1:7" s="8" customFormat="1" x14ac:dyDescent="0.3">
      <c r="A107" s="93" t="s">
        <v>36</v>
      </c>
      <c r="B107" s="95" t="s">
        <v>1</v>
      </c>
      <c r="C107" s="40" t="s">
        <v>37</v>
      </c>
      <c r="D107" s="95" t="s">
        <v>15</v>
      </c>
      <c r="E107" s="96" t="s">
        <v>38</v>
      </c>
      <c r="F107" s="96"/>
      <c r="G107" s="96"/>
    </row>
    <row r="108" spans="1:7" s="8" customFormat="1" x14ac:dyDescent="0.3">
      <c r="A108" s="94"/>
      <c r="B108" s="95"/>
      <c r="C108" s="40" t="s">
        <v>39</v>
      </c>
      <c r="D108" s="95"/>
      <c r="E108" s="41" t="s">
        <v>27</v>
      </c>
      <c r="F108" s="41" t="s">
        <v>16</v>
      </c>
      <c r="G108" s="41" t="s">
        <v>17</v>
      </c>
    </row>
    <row r="109" spans="1:7" s="8" customFormat="1" x14ac:dyDescent="0.3">
      <c r="A109" s="67"/>
      <c r="B109" s="43" t="s">
        <v>40</v>
      </c>
      <c r="C109" s="40"/>
      <c r="D109" s="40"/>
      <c r="E109" s="41"/>
      <c r="F109" s="41"/>
      <c r="G109" s="41"/>
    </row>
    <row r="110" spans="1:7" x14ac:dyDescent="0.3">
      <c r="A110" s="42" t="s">
        <v>24</v>
      </c>
      <c r="B110" s="65" t="s">
        <v>9</v>
      </c>
      <c r="C110" s="44">
        <v>200</v>
      </c>
      <c r="D110" s="45">
        <v>305</v>
      </c>
      <c r="E110" s="45">
        <v>13.95</v>
      </c>
      <c r="F110" s="45">
        <v>12.47</v>
      </c>
      <c r="G110" s="45">
        <v>35.729999999999997</v>
      </c>
    </row>
    <row r="111" spans="1:7" x14ac:dyDescent="0.3">
      <c r="A111" s="42" t="s">
        <v>63</v>
      </c>
      <c r="B111" s="51" t="s">
        <v>62</v>
      </c>
      <c r="C111" s="44">
        <v>60</v>
      </c>
      <c r="D111" s="45">
        <v>64</v>
      </c>
      <c r="E111" s="45">
        <v>1.02</v>
      </c>
      <c r="F111" s="45">
        <v>2</v>
      </c>
      <c r="G111" s="45">
        <v>15.07</v>
      </c>
    </row>
    <row r="112" spans="1:7" x14ac:dyDescent="0.3">
      <c r="A112" s="42" t="s">
        <v>76</v>
      </c>
      <c r="B112" s="69" t="s">
        <v>71</v>
      </c>
      <c r="C112" s="46">
        <v>200</v>
      </c>
      <c r="D112" s="45">
        <v>196.38</v>
      </c>
      <c r="E112" s="45">
        <v>1.1599999999999999</v>
      </c>
      <c r="F112" s="45">
        <v>0.3</v>
      </c>
      <c r="G112" s="45">
        <v>32.26</v>
      </c>
    </row>
    <row r="113" spans="1:7" x14ac:dyDescent="0.3">
      <c r="A113" s="42" t="s">
        <v>19</v>
      </c>
      <c r="B113" s="51" t="s">
        <v>55</v>
      </c>
      <c r="C113" s="52">
        <v>28</v>
      </c>
      <c r="D113" s="53">
        <v>69.989999999999995</v>
      </c>
      <c r="E113" s="53">
        <v>2.34</v>
      </c>
      <c r="F113" s="53">
        <v>0.28000000000000003</v>
      </c>
      <c r="G113" s="53">
        <v>14.45</v>
      </c>
    </row>
    <row r="114" spans="1:7" x14ac:dyDescent="0.3">
      <c r="A114" s="42" t="s">
        <v>19</v>
      </c>
      <c r="B114" s="51" t="s">
        <v>47</v>
      </c>
      <c r="C114" s="52">
        <v>16</v>
      </c>
      <c r="D114" s="53">
        <v>34.130000000000003</v>
      </c>
      <c r="E114" s="53">
        <v>1.17</v>
      </c>
      <c r="F114" s="53">
        <v>0.21</v>
      </c>
      <c r="G114" s="53">
        <v>6.93</v>
      </c>
    </row>
    <row r="115" spans="1:7" x14ac:dyDescent="0.3">
      <c r="A115" s="70" t="s">
        <v>77</v>
      </c>
      <c r="B115" s="65" t="s">
        <v>2</v>
      </c>
      <c r="C115" s="44">
        <v>10</v>
      </c>
      <c r="D115" s="60">
        <v>66</v>
      </c>
      <c r="E115" s="71">
        <v>0.1</v>
      </c>
      <c r="F115" s="71">
        <v>4.2</v>
      </c>
      <c r="G115" s="71">
        <v>0.13</v>
      </c>
    </row>
    <row r="116" spans="1:7" s="9" customFormat="1" x14ac:dyDescent="0.3">
      <c r="A116" s="39"/>
      <c r="B116" s="43" t="s">
        <v>69</v>
      </c>
      <c r="C116" s="61">
        <f>SUM(C110:C115)</f>
        <v>514</v>
      </c>
      <c r="D116" s="68">
        <f>SUM(D110:D115)</f>
        <v>735.5</v>
      </c>
      <c r="E116" s="68">
        <f>SUM(E110:E115)</f>
        <v>19.740000000000002</v>
      </c>
      <c r="F116" s="68">
        <f>SUM(F110:F115)</f>
        <v>19.46</v>
      </c>
      <c r="G116" s="68">
        <f>SUM(G110:G115)</f>
        <v>104.57</v>
      </c>
    </row>
    <row r="117" spans="1:7" ht="22.5" customHeight="1" x14ac:dyDescent="0.3">
      <c r="A117" s="3"/>
      <c r="B117" s="4" t="s">
        <v>29</v>
      </c>
      <c r="C117" s="5"/>
      <c r="D117" s="5"/>
      <c r="E117" s="5"/>
      <c r="F117" s="5"/>
      <c r="G117" s="5"/>
    </row>
    <row r="118" spans="1:7" ht="9.75" customHeight="1" x14ac:dyDescent="0.3">
      <c r="A118" s="3"/>
      <c r="B118" s="6"/>
      <c r="C118" s="5"/>
      <c r="D118" s="5"/>
      <c r="E118" s="5"/>
      <c r="F118" s="5"/>
      <c r="G118" s="5"/>
    </row>
    <row r="119" spans="1:7" ht="37.5" customHeight="1" x14ac:dyDescent="0.3">
      <c r="A119" s="101" t="s">
        <v>70</v>
      </c>
      <c r="B119" s="101"/>
      <c r="C119" s="101"/>
      <c r="D119" s="101"/>
      <c r="E119" s="101"/>
      <c r="F119" s="101"/>
      <c r="G119" s="101"/>
    </row>
    <row r="120" spans="1:7" ht="32.25" customHeight="1" x14ac:dyDescent="0.3">
      <c r="A120" s="101" t="s">
        <v>30</v>
      </c>
      <c r="B120" s="101"/>
      <c r="C120" s="101"/>
      <c r="D120" s="101"/>
      <c r="E120" s="101"/>
      <c r="F120" s="101"/>
      <c r="G120" s="101"/>
    </row>
    <row r="121" spans="1:7" ht="32.25" customHeight="1" x14ac:dyDescent="0.3">
      <c r="A121" s="102" t="s">
        <v>127</v>
      </c>
      <c r="B121" s="102"/>
      <c r="C121" s="102"/>
      <c r="D121" s="102"/>
      <c r="E121" s="102"/>
      <c r="F121" s="102"/>
      <c r="G121" s="102"/>
    </row>
    <row r="122" spans="1:7" ht="35.25" customHeight="1" x14ac:dyDescent="0.3">
      <c r="A122" s="101" t="s">
        <v>32</v>
      </c>
      <c r="B122" s="101"/>
      <c r="C122" s="101"/>
      <c r="D122" s="101"/>
      <c r="E122" s="101"/>
      <c r="F122" s="101"/>
      <c r="G122" s="101"/>
    </row>
    <row r="123" spans="1:7" ht="54" customHeight="1" x14ac:dyDescent="0.3">
      <c r="A123" s="101" t="s">
        <v>31</v>
      </c>
      <c r="B123" s="101"/>
      <c r="C123" s="101"/>
      <c r="D123" s="101"/>
      <c r="E123" s="101"/>
      <c r="F123" s="101"/>
      <c r="G123" s="101"/>
    </row>
    <row r="124" spans="1:7" ht="9.75" customHeight="1" x14ac:dyDescent="0.3">
      <c r="A124" s="12"/>
      <c r="B124" s="12"/>
      <c r="C124" s="13"/>
      <c r="D124" s="13"/>
      <c r="E124" s="13"/>
      <c r="F124" s="13"/>
      <c r="G124" s="13"/>
    </row>
    <row r="125" spans="1:7" ht="18" customHeight="1" x14ac:dyDescent="0.35">
      <c r="A125" s="14"/>
      <c r="B125" s="100"/>
      <c r="C125" s="100"/>
      <c r="D125" s="100"/>
      <c r="E125" s="100"/>
      <c r="F125" s="100"/>
      <c r="G125" s="100"/>
    </row>
    <row r="126" spans="1:7" x14ac:dyDescent="0.3">
      <c r="A126" s="14"/>
      <c r="B126" s="6"/>
      <c r="C126" s="5"/>
      <c r="D126" s="5"/>
      <c r="E126" s="5"/>
      <c r="F126" s="5"/>
      <c r="G126" s="5"/>
    </row>
  </sheetData>
  <mergeCells count="64">
    <mergeCell ref="E42:G42"/>
    <mergeCell ref="D42:D43"/>
    <mergeCell ref="A7:G7"/>
    <mergeCell ref="B41:G41"/>
    <mergeCell ref="A6:G6"/>
    <mergeCell ref="A9:A10"/>
    <mergeCell ref="B9:B10"/>
    <mergeCell ref="E9:G9"/>
    <mergeCell ref="D9:D10"/>
    <mergeCell ref="A20:A21"/>
    <mergeCell ref="B20:B21"/>
    <mergeCell ref="E20:G20"/>
    <mergeCell ref="D20:D21"/>
    <mergeCell ref="B31:B32"/>
    <mergeCell ref="E31:G31"/>
    <mergeCell ref="A85:G85"/>
    <mergeCell ref="A74:G74"/>
    <mergeCell ref="D97:D98"/>
    <mergeCell ref="A121:G121"/>
    <mergeCell ref="D31:D32"/>
    <mergeCell ref="A31:A32"/>
    <mergeCell ref="B64:B65"/>
    <mergeCell ref="E64:G64"/>
    <mergeCell ref="D64:D65"/>
    <mergeCell ref="B63:G63"/>
    <mergeCell ref="A53:A54"/>
    <mergeCell ref="B53:B54"/>
    <mergeCell ref="E53:G53"/>
    <mergeCell ref="D53:D54"/>
    <mergeCell ref="A42:A43"/>
    <mergeCell ref="B42:B43"/>
    <mergeCell ref="B125:G125"/>
    <mergeCell ref="A122:G122"/>
    <mergeCell ref="A123:G123"/>
    <mergeCell ref="A97:A98"/>
    <mergeCell ref="B97:B98"/>
    <mergeCell ref="E97:G97"/>
    <mergeCell ref="A119:G119"/>
    <mergeCell ref="A120:G120"/>
    <mergeCell ref="A107:A108"/>
    <mergeCell ref="B107:B108"/>
    <mergeCell ref="E107:G107"/>
    <mergeCell ref="D107:D108"/>
    <mergeCell ref="A2:B2"/>
    <mergeCell ref="A1:B1"/>
    <mergeCell ref="C5:G5"/>
    <mergeCell ref="A3:B3"/>
    <mergeCell ref="C3:G3"/>
    <mergeCell ref="A96:G96"/>
    <mergeCell ref="A106:G106"/>
    <mergeCell ref="A8:G8"/>
    <mergeCell ref="C9:C10"/>
    <mergeCell ref="A30:G30"/>
    <mergeCell ref="A19:G19"/>
    <mergeCell ref="A86:A87"/>
    <mergeCell ref="B86:B87"/>
    <mergeCell ref="E75:G75"/>
    <mergeCell ref="E86:G86"/>
    <mergeCell ref="D86:D87"/>
    <mergeCell ref="D75:D76"/>
    <mergeCell ref="A75:A76"/>
    <mergeCell ref="B75:B76"/>
    <mergeCell ref="B52:G52"/>
    <mergeCell ref="A64:A65"/>
  </mergeCells>
  <pageMargins left="0.39370078740157483" right="0" top="0.35433070866141736" bottom="7.874015748031496E-2" header="0.31496062992125984" footer="0.31496062992125984"/>
  <pageSetup paperSize="9" scale="9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G134"/>
  <sheetViews>
    <sheetView topLeftCell="A104" workbookViewId="0">
      <selection activeCell="B122" sqref="B122:G122"/>
    </sheetView>
  </sheetViews>
  <sheetFormatPr defaultRowHeight="15.6" x14ac:dyDescent="0.3"/>
  <cols>
    <col min="1" max="1" width="10.6640625" style="10" customWidth="1"/>
    <col min="2" max="2" width="44.88671875" style="11" customWidth="1"/>
    <col min="3" max="4" width="9.88671875" style="8" customWidth="1"/>
    <col min="5" max="6" width="7.33203125" style="8" customWidth="1"/>
    <col min="7" max="7" width="7.6640625" style="8" customWidth="1"/>
    <col min="8" max="208" width="9.109375" style="7"/>
    <col min="209" max="209" width="36.33203125" style="7" customWidth="1"/>
    <col min="210" max="210" width="12.33203125" style="7" customWidth="1"/>
    <col min="211" max="212" width="11" style="7" customWidth="1"/>
    <col min="213" max="213" width="12" style="7" customWidth="1"/>
    <col min="214" max="214" width="10.33203125" style="7" customWidth="1"/>
    <col min="215" max="215" width="17.44140625" style="7" customWidth="1"/>
    <col min="216" max="464" width="9.109375" style="7"/>
    <col min="465" max="465" width="36.33203125" style="7" customWidth="1"/>
    <col min="466" max="466" width="12.33203125" style="7" customWidth="1"/>
    <col min="467" max="468" width="11" style="7" customWidth="1"/>
    <col min="469" max="469" width="12" style="7" customWidth="1"/>
    <col min="470" max="470" width="10.33203125" style="7" customWidth="1"/>
    <col min="471" max="471" width="17.44140625" style="7" customWidth="1"/>
    <col min="472" max="720" width="9.109375" style="7"/>
    <col min="721" max="721" width="36.33203125" style="7" customWidth="1"/>
    <col min="722" max="722" width="12.33203125" style="7" customWidth="1"/>
    <col min="723" max="724" width="11" style="7" customWidth="1"/>
    <col min="725" max="725" width="12" style="7" customWidth="1"/>
    <col min="726" max="726" width="10.33203125" style="7" customWidth="1"/>
    <col min="727" max="727" width="17.44140625" style="7" customWidth="1"/>
    <col min="728" max="976" width="9.109375" style="7"/>
    <col min="977" max="977" width="36.33203125" style="7" customWidth="1"/>
    <col min="978" max="978" width="12.33203125" style="7" customWidth="1"/>
    <col min="979" max="980" width="11" style="7" customWidth="1"/>
    <col min="981" max="981" width="12" style="7" customWidth="1"/>
    <col min="982" max="982" width="10.33203125" style="7" customWidth="1"/>
    <col min="983" max="983" width="17.44140625" style="7" customWidth="1"/>
    <col min="984" max="1232" width="9.109375" style="7"/>
    <col min="1233" max="1233" width="36.33203125" style="7" customWidth="1"/>
    <col min="1234" max="1234" width="12.33203125" style="7" customWidth="1"/>
    <col min="1235" max="1236" width="11" style="7" customWidth="1"/>
    <col min="1237" max="1237" width="12" style="7" customWidth="1"/>
    <col min="1238" max="1238" width="10.33203125" style="7" customWidth="1"/>
    <col min="1239" max="1239" width="17.44140625" style="7" customWidth="1"/>
    <col min="1240" max="1488" width="9.109375" style="7"/>
    <col min="1489" max="1489" width="36.33203125" style="7" customWidth="1"/>
    <col min="1490" max="1490" width="12.33203125" style="7" customWidth="1"/>
    <col min="1491" max="1492" width="11" style="7" customWidth="1"/>
    <col min="1493" max="1493" width="12" style="7" customWidth="1"/>
    <col min="1494" max="1494" width="10.33203125" style="7" customWidth="1"/>
    <col min="1495" max="1495" width="17.44140625" style="7" customWidth="1"/>
    <col min="1496" max="1744" width="9.109375" style="7"/>
    <col min="1745" max="1745" width="36.33203125" style="7" customWidth="1"/>
    <col min="1746" max="1746" width="12.33203125" style="7" customWidth="1"/>
    <col min="1747" max="1748" width="11" style="7" customWidth="1"/>
    <col min="1749" max="1749" width="12" style="7" customWidth="1"/>
    <col min="1750" max="1750" width="10.33203125" style="7" customWidth="1"/>
    <col min="1751" max="1751" width="17.44140625" style="7" customWidth="1"/>
    <col min="1752" max="2000" width="9.109375" style="7"/>
    <col min="2001" max="2001" width="36.33203125" style="7" customWidth="1"/>
    <col min="2002" max="2002" width="12.33203125" style="7" customWidth="1"/>
    <col min="2003" max="2004" width="11" style="7" customWidth="1"/>
    <col min="2005" max="2005" width="12" style="7" customWidth="1"/>
    <col min="2006" max="2006" width="10.33203125" style="7" customWidth="1"/>
    <col min="2007" max="2007" width="17.44140625" style="7" customWidth="1"/>
    <col min="2008" max="2256" width="9.109375" style="7"/>
    <col min="2257" max="2257" width="36.33203125" style="7" customWidth="1"/>
    <col min="2258" max="2258" width="12.33203125" style="7" customWidth="1"/>
    <col min="2259" max="2260" width="11" style="7" customWidth="1"/>
    <col min="2261" max="2261" width="12" style="7" customWidth="1"/>
    <col min="2262" max="2262" width="10.33203125" style="7" customWidth="1"/>
    <col min="2263" max="2263" width="17.44140625" style="7" customWidth="1"/>
    <col min="2264" max="2512" width="9.109375" style="7"/>
    <col min="2513" max="2513" width="36.33203125" style="7" customWidth="1"/>
    <col min="2514" max="2514" width="12.33203125" style="7" customWidth="1"/>
    <col min="2515" max="2516" width="11" style="7" customWidth="1"/>
    <col min="2517" max="2517" width="12" style="7" customWidth="1"/>
    <col min="2518" max="2518" width="10.33203125" style="7" customWidth="1"/>
    <col min="2519" max="2519" width="17.44140625" style="7" customWidth="1"/>
    <col min="2520" max="2768" width="9.109375" style="7"/>
    <col min="2769" max="2769" width="36.33203125" style="7" customWidth="1"/>
    <col min="2770" max="2770" width="12.33203125" style="7" customWidth="1"/>
    <col min="2771" max="2772" width="11" style="7" customWidth="1"/>
    <col min="2773" max="2773" width="12" style="7" customWidth="1"/>
    <col min="2774" max="2774" width="10.33203125" style="7" customWidth="1"/>
    <col min="2775" max="2775" width="17.44140625" style="7" customWidth="1"/>
    <col min="2776" max="3024" width="9.109375" style="7"/>
    <col min="3025" max="3025" width="36.33203125" style="7" customWidth="1"/>
    <col min="3026" max="3026" width="12.33203125" style="7" customWidth="1"/>
    <col min="3027" max="3028" width="11" style="7" customWidth="1"/>
    <col min="3029" max="3029" width="12" style="7" customWidth="1"/>
    <col min="3030" max="3030" width="10.33203125" style="7" customWidth="1"/>
    <col min="3031" max="3031" width="17.44140625" style="7" customWidth="1"/>
    <col min="3032" max="3280" width="9.109375" style="7"/>
    <col min="3281" max="3281" width="36.33203125" style="7" customWidth="1"/>
    <col min="3282" max="3282" width="12.33203125" style="7" customWidth="1"/>
    <col min="3283" max="3284" width="11" style="7" customWidth="1"/>
    <col min="3285" max="3285" width="12" style="7" customWidth="1"/>
    <col min="3286" max="3286" width="10.33203125" style="7" customWidth="1"/>
    <col min="3287" max="3287" width="17.44140625" style="7" customWidth="1"/>
    <col min="3288" max="3536" width="9.109375" style="7"/>
    <col min="3537" max="3537" width="36.33203125" style="7" customWidth="1"/>
    <col min="3538" max="3538" width="12.33203125" style="7" customWidth="1"/>
    <col min="3539" max="3540" width="11" style="7" customWidth="1"/>
    <col min="3541" max="3541" width="12" style="7" customWidth="1"/>
    <col min="3542" max="3542" width="10.33203125" style="7" customWidth="1"/>
    <col min="3543" max="3543" width="17.44140625" style="7" customWidth="1"/>
    <col min="3544" max="3792" width="9.109375" style="7"/>
    <col min="3793" max="3793" width="36.33203125" style="7" customWidth="1"/>
    <col min="3794" max="3794" width="12.33203125" style="7" customWidth="1"/>
    <col min="3795" max="3796" width="11" style="7" customWidth="1"/>
    <col min="3797" max="3797" width="12" style="7" customWidth="1"/>
    <col min="3798" max="3798" width="10.33203125" style="7" customWidth="1"/>
    <col min="3799" max="3799" width="17.44140625" style="7" customWidth="1"/>
    <col min="3800" max="4048" width="9.109375" style="7"/>
    <col min="4049" max="4049" width="36.33203125" style="7" customWidth="1"/>
    <col min="4050" max="4050" width="12.33203125" style="7" customWidth="1"/>
    <col min="4051" max="4052" width="11" style="7" customWidth="1"/>
    <col min="4053" max="4053" width="12" style="7" customWidth="1"/>
    <col min="4054" max="4054" width="10.33203125" style="7" customWidth="1"/>
    <col min="4055" max="4055" width="17.44140625" style="7" customWidth="1"/>
    <col min="4056" max="4304" width="9.109375" style="7"/>
    <col min="4305" max="4305" width="36.33203125" style="7" customWidth="1"/>
    <col min="4306" max="4306" width="12.33203125" style="7" customWidth="1"/>
    <col min="4307" max="4308" width="11" style="7" customWidth="1"/>
    <col min="4309" max="4309" width="12" style="7" customWidth="1"/>
    <col min="4310" max="4310" width="10.33203125" style="7" customWidth="1"/>
    <col min="4311" max="4311" width="17.44140625" style="7" customWidth="1"/>
    <col min="4312" max="4560" width="9.109375" style="7"/>
    <col min="4561" max="4561" width="36.33203125" style="7" customWidth="1"/>
    <col min="4562" max="4562" width="12.33203125" style="7" customWidth="1"/>
    <col min="4563" max="4564" width="11" style="7" customWidth="1"/>
    <col min="4565" max="4565" width="12" style="7" customWidth="1"/>
    <col min="4566" max="4566" width="10.33203125" style="7" customWidth="1"/>
    <col min="4567" max="4567" width="17.44140625" style="7" customWidth="1"/>
    <col min="4568" max="4816" width="9.109375" style="7"/>
    <col min="4817" max="4817" width="36.33203125" style="7" customWidth="1"/>
    <col min="4818" max="4818" width="12.33203125" style="7" customWidth="1"/>
    <col min="4819" max="4820" width="11" style="7" customWidth="1"/>
    <col min="4821" max="4821" width="12" style="7" customWidth="1"/>
    <col min="4822" max="4822" width="10.33203125" style="7" customWidth="1"/>
    <col min="4823" max="4823" width="17.44140625" style="7" customWidth="1"/>
    <col min="4824" max="5072" width="9.109375" style="7"/>
    <col min="5073" max="5073" width="36.33203125" style="7" customWidth="1"/>
    <col min="5074" max="5074" width="12.33203125" style="7" customWidth="1"/>
    <col min="5075" max="5076" width="11" style="7" customWidth="1"/>
    <col min="5077" max="5077" width="12" style="7" customWidth="1"/>
    <col min="5078" max="5078" width="10.33203125" style="7" customWidth="1"/>
    <col min="5079" max="5079" width="17.44140625" style="7" customWidth="1"/>
    <col min="5080" max="5328" width="9.109375" style="7"/>
    <col min="5329" max="5329" width="36.33203125" style="7" customWidth="1"/>
    <col min="5330" max="5330" width="12.33203125" style="7" customWidth="1"/>
    <col min="5331" max="5332" width="11" style="7" customWidth="1"/>
    <col min="5333" max="5333" width="12" style="7" customWidth="1"/>
    <col min="5334" max="5334" width="10.33203125" style="7" customWidth="1"/>
    <col min="5335" max="5335" width="17.44140625" style="7" customWidth="1"/>
    <col min="5336" max="5584" width="9.109375" style="7"/>
    <col min="5585" max="5585" width="36.33203125" style="7" customWidth="1"/>
    <col min="5586" max="5586" width="12.33203125" style="7" customWidth="1"/>
    <col min="5587" max="5588" width="11" style="7" customWidth="1"/>
    <col min="5589" max="5589" width="12" style="7" customWidth="1"/>
    <col min="5590" max="5590" width="10.33203125" style="7" customWidth="1"/>
    <col min="5591" max="5591" width="17.44140625" style="7" customWidth="1"/>
    <col min="5592" max="5840" width="9.109375" style="7"/>
    <col min="5841" max="5841" width="36.33203125" style="7" customWidth="1"/>
    <col min="5842" max="5842" width="12.33203125" style="7" customWidth="1"/>
    <col min="5843" max="5844" width="11" style="7" customWidth="1"/>
    <col min="5845" max="5845" width="12" style="7" customWidth="1"/>
    <col min="5846" max="5846" width="10.33203125" style="7" customWidth="1"/>
    <col min="5847" max="5847" width="17.44140625" style="7" customWidth="1"/>
    <col min="5848" max="6096" width="9.109375" style="7"/>
    <col min="6097" max="6097" width="36.33203125" style="7" customWidth="1"/>
    <col min="6098" max="6098" width="12.33203125" style="7" customWidth="1"/>
    <col min="6099" max="6100" width="11" style="7" customWidth="1"/>
    <col min="6101" max="6101" width="12" style="7" customWidth="1"/>
    <col min="6102" max="6102" width="10.33203125" style="7" customWidth="1"/>
    <col min="6103" max="6103" width="17.44140625" style="7" customWidth="1"/>
    <col min="6104" max="6352" width="9.109375" style="7"/>
    <col min="6353" max="6353" width="36.33203125" style="7" customWidth="1"/>
    <col min="6354" max="6354" width="12.33203125" style="7" customWidth="1"/>
    <col min="6355" max="6356" width="11" style="7" customWidth="1"/>
    <col min="6357" max="6357" width="12" style="7" customWidth="1"/>
    <col min="6358" max="6358" width="10.33203125" style="7" customWidth="1"/>
    <col min="6359" max="6359" width="17.44140625" style="7" customWidth="1"/>
    <col min="6360" max="6608" width="9.109375" style="7"/>
    <col min="6609" max="6609" width="36.33203125" style="7" customWidth="1"/>
    <col min="6610" max="6610" width="12.33203125" style="7" customWidth="1"/>
    <col min="6611" max="6612" width="11" style="7" customWidth="1"/>
    <col min="6613" max="6613" width="12" style="7" customWidth="1"/>
    <col min="6614" max="6614" width="10.33203125" style="7" customWidth="1"/>
    <col min="6615" max="6615" width="17.44140625" style="7" customWidth="1"/>
    <col min="6616" max="6864" width="9.109375" style="7"/>
    <col min="6865" max="6865" width="36.33203125" style="7" customWidth="1"/>
    <col min="6866" max="6866" width="12.33203125" style="7" customWidth="1"/>
    <col min="6867" max="6868" width="11" style="7" customWidth="1"/>
    <col min="6869" max="6869" width="12" style="7" customWidth="1"/>
    <col min="6870" max="6870" width="10.33203125" style="7" customWidth="1"/>
    <col min="6871" max="6871" width="17.44140625" style="7" customWidth="1"/>
    <col min="6872" max="7120" width="9.109375" style="7"/>
    <col min="7121" max="7121" width="36.33203125" style="7" customWidth="1"/>
    <col min="7122" max="7122" width="12.33203125" style="7" customWidth="1"/>
    <col min="7123" max="7124" width="11" style="7" customWidth="1"/>
    <col min="7125" max="7125" width="12" style="7" customWidth="1"/>
    <col min="7126" max="7126" width="10.33203125" style="7" customWidth="1"/>
    <col min="7127" max="7127" width="17.44140625" style="7" customWidth="1"/>
    <col min="7128" max="7376" width="9.109375" style="7"/>
    <col min="7377" max="7377" width="36.33203125" style="7" customWidth="1"/>
    <col min="7378" max="7378" width="12.33203125" style="7" customWidth="1"/>
    <col min="7379" max="7380" width="11" style="7" customWidth="1"/>
    <col min="7381" max="7381" width="12" style="7" customWidth="1"/>
    <col min="7382" max="7382" width="10.33203125" style="7" customWidth="1"/>
    <col min="7383" max="7383" width="17.44140625" style="7" customWidth="1"/>
    <col min="7384" max="7632" width="9.109375" style="7"/>
    <col min="7633" max="7633" width="36.33203125" style="7" customWidth="1"/>
    <col min="7634" max="7634" width="12.33203125" style="7" customWidth="1"/>
    <col min="7635" max="7636" width="11" style="7" customWidth="1"/>
    <col min="7637" max="7637" width="12" style="7" customWidth="1"/>
    <col min="7638" max="7638" width="10.33203125" style="7" customWidth="1"/>
    <col min="7639" max="7639" width="17.44140625" style="7" customWidth="1"/>
    <col min="7640" max="7888" width="9.109375" style="7"/>
    <col min="7889" max="7889" width="36.33203125" style="7" customWidth="1"/>
    <col min="7890" max="7890" width="12.33203125" style="7" customWidth="1"/>
    <col min="7891" max="7892" width="11" style="7" customWidth="1"/>
    <col min="7893" max="7893" width="12" style="7" customWidth="1"/>
    <col min="7894" max="7894" width="10.33203125" style="7" customWidth="1"/>
    <col min="7895" max="7895" width="17.44140625" style="7" customWidth="1"/>
    <col min="7896" max="8144" width="9.109375" style="7"/>
    <col min="8145" max="8145" width="36.33203125" style="7" customWidth="1"/>
    <col min="8146" max="8146" width="12.33203125" style="7" customWidth="1"/>
    <col min="8147" max="8148" width="11" style="7" customWidth="1"/>
    <col min="8149" max="8149" width="12" style="7" customWidth="1"/>
    <col min="8150" max="8150" width="10.33203125" style="7" customWidth="1"/>
    <col min="8151" max="8151" width="17.44140625" style="7" customWidth="1"/>
    <col min="8152" max="8400" width="9.109375" style="7"/>
    <col min="8401" max="8401" width="36.33203125" style="7" customWidth="1"/>
    <col min="8402" max="8402" width="12.33203125" style="7" customWidth="1"/>
    <col min="8403" max="8404" width="11" style="7" customWidth="1"/>
    <col min="8405" max="8405" width="12" style="7" customWidth="1"/>
    <col min="8406" max="8406" width="10.33203125" style="7" customWidth="1"/>
    <col min="8407" max="8407" width="17.44140625" style="7" customWidth="1"/>
    <col min="8408" max="8656" width="9.109375" style="7"/>
    <col min="8657" max="8657" width="36.33203125" style="7" customWidth="1"/>
    <col min="8658" max="8658" width="12.33203125" style="7" customWidth="1"/>
    <col min="8659" max="8660" width="11" style="7" customWidth="1"/>
    <col min="8661" max="8661" width="12" style="7" customWidth="1"/>
    <col min="8662" max="8662" width="10.33203125" style="7" customWidth="1"/>
    <col min="8663" max="8663" width="17.44140625" style="7" customWidth="1"/>
    <col min="8664" max="8912" width="9.109375" style="7"/>
    <col min="8913" max="8913" width="36.33203125" style="7" customWidth="1"/>
    <col min="8914" max="8914" width="12.33203125" style="7" customWidth="1"/>
    <col min="8915" max="8916" width="11" style="7" customWidth="1"/>
    <col min="8917" max="8917" width="12" style="7" customWidth="1"/>
    <col min="8918" max="8918" width="10.33203125" style="7" customWidth="1"/>
    <col min="8919" max="8919" width="17.44140625" style="7" customWidth="1"/>
    <col min="8920" max="9168" width="9.109375" style="7"/>
    <col min="9169" max="9169" width="36.33203125" style="7" customWidth="1"/>
    <col min="9170" max="9170" width="12.33203125" style="7" customWidth="1"/>
    <col min="9171" max="9172" width="11" style="7" customWidth="1"/>
    <col min="9173" max="9173" width="12" style="7" customWidth="1"/>
    <col min="9174" max="9174" width="10.33203125" style="7" customWidth="1"/>
    <col min="9175" max="9175" width="17.44140625" style="7" customWidth="1"/>
    <col min="9176" max="9424" width="9.109375" style="7"/>
    <col min="9425" max="9425" width="36.33203125" style="7" customWidth="1"/>
    <col min="9426" max="9426" width="12.33203125" style="7" customWidth="1"/>
    <col min="9427" max="9428" width="11" style="7" customWidth="1"/>
    <col min="9429" max="9429" width="12" style="7" customWidth="1"/>
    <col min="9430" max="9430" width="10.33203125" style="7" customWidth="1"/>
    <col min="9431" max="9431" width="17.44140625" style="7" customWidth="1"/>
    <col min="9432" max="9680" width="9.109375" style="7"/>
    <col min="9681" max="9681" width="36.33203125" style="7" customWidth="1"/>
    <col min="9682" max="9682" width="12.33203125" style="7" customWidth="1"/>
    <col min="9683" max="9684" width="11" style="7" customWidth="1"/>
    <col min="9685" max="9685" width="12" style="7" customWidth="1"/>
    <col min="9686" max="9686" width="10.33203125" style="7" customWidth="1"/>
    <col min="9687" max="9687" width="17.44140625" style="7" customWidth="1"/>
    <col min="9688" max="9936" width="9.109375" style="7"/>
    <col min="9937" max="9937" width="36.33203125" style="7" customWidth="1"/>
    <col min="9938" max="9938" width="12.33203125" style="7" customWidth="1"/>
    <col min="9939" max="9940" width="11" style="7" customWidth="1"/>
    <col min="9941" max="9941" width="12" style="7" customWidth="1"/>
    <col min="9942" max="9942" width="10.33203125" style="7" customWidth="1"/>
    <col min="9943" max="9943" width="17.44140625" style="7" customWidth="1"/>
    <col min="9944" max="10192" width="9.109375" style="7"/>
    <col min="10193" max="10193" width="36.33203125" style="7" customWidth="1"/>
    <col min="10194" max="10194" width="12.33203125" style="7" customWidth="1"/>
    <col min="10195" max="10196" width="11" style="7" customWidth="1"/>
    <col min="10197" max="10197" width="12" style="7" customWidth="1"/>
    <col min="10198" max="10198" width="10.33203125" style="7" customWidth="1"/>
    <col min="10199" max="10199" width="17.44140625" style="7" customWidth="1"/>
    <col min="10200" max="10448" width="9.109375" style="7"/>
    <col min="10449" max="10449" width="36.33203125" style="7" customWidth="1"/>
    <col min="10450" max="10450" width="12.33203125" style="7" customWidth="1"/>
    <col min="10451" max="10452" width="11" style="7" customWidth="1"/>
    <col min="10453" max="10453" width="12" style="7" customWidth="1"/>
    <col min="10454" max="10454" width="10.33203125" style="7" customWidth="1"/>
    <col min="10455" max="10455" width="17.44140625" style="7" customWidth="1"/>
    <col min="10456" max="10704" width="9.109375" style="7"/>
    <col min="10705" max="10705" width="36.33203125" style="7" customWidth="1"/>
    <col min="10706" max="10706" width="12.33203125" style="7" customWidth="1"/>
    <col min="10707" max="10708" width="11" style="7" customWidth="1"/>
    <col min="10709" max="10709" width="12" style="7" customWidth="1"/>
    <col min="10710" max="10710" width="10.33203125" style="7" customWidth="1"/>
    <col min="10711" max="10711" width="17.44140625" style="7" customWidth="1"/>
    <col min="10712" max="10960" width="9.109375" style="7"/>
    <col min="10961" max="10961" width="36.33203125" style="7" customWidth="1"/>
    <col min="10962" max="10962" width="12.33203125" style="7" customWidth="1"/>
    <col min="10963" max="10964" width="11" style="7" customWidth="1"/>
    <col min="10965" max="10965" width="12" style="7" customWidth="1"/>
    <col min="10966" max="10966" width="10.33203125" style="7" customWidth="1"/>
    <col min="10967" max="10967" width="17.44140625" style="7" customWidth="1"/>
    <col min="10968" max="11216" width="9.109375" style="7"/>
    <col min="11217" max="11217" width="36.33203125" style="7" customWidth="1"/>
    <col min="11218" max="11218" width="12.33203125" style="7" customWidth="1"/>
    <col min="11219" max="11220" width="11" style="7" customWidth="1"/>
    <col min="11221" max="11221" width="12" style="7" customWidth="1"/>
    <col min="11222" max="11222" width="10.33203125" style="7" customWidth="1"/>
    <col min="11223" max="11223" width="17.44140625" style="7" customWidth="1"/>
    <col min="11224" max="11472" width="9.109375" style="7"/>
    <col min="11473" max="11473" width="36.33203125" style="7" customWidth="1"/>
    <col min="11474" max="11474" width="12.33203125" style="7" customWidth="1"/>
    <col min="11475" max="11476" width="11" style="7" customWidth="1"/>
    <col min="11477" max="11477" width="12" style="7" customWidth="1"/>
    <col min="11478" max="11478" width="10.33203125" style="7" customWidth="1"/>
    <col min="11479" max="11479" width="17.44140625" style="7" customWidth="1"/>
    <col min="11480" max="11728" width="9.109375" style="7"/>
    <col min="11729" max="11729" width="36.33203125" style="7" customWidth="1"/>
    <col min="11730" max="11730" width="12.33203125" style="7" customWidth="1"/>
    <col min="11731" max="11732" width="11" style="7" customWidth="1"/>
    <col min="11733" max="11733" width="12" style="7" customWidth="1"/>
    <col min="11734" max="11734" width="10.33203125" style="7" customWidth="1"/>
    <col min="11735" max="11735" width="17.44140625" style="7" customWidth="1"/>
    <col min="11736" max="11984" width="9.109375" style="7"/>
    <col min="11985" max="11985" width="36.33203125" style="7" customWidth="1"/>
    <col min="11986" max="11986" width="12.33203125" style="7" customWidth="1"/>
    <col min="11987" max="11988" width="11" style="7" customWidth="1"/>
    <col min="11989" max="11989" width="12" style="7" customWidth="1"/>
    <col min="11990" max="11990" width="10.33203125" style="7" customWidth="1"/>
    <col min="11991" max="11991" width="17.44140625" style="7" customWidth="1"/>
    <col min="11992" max="12240" width="9.109375" style="7"/>
    <col min="12241" max="12241" width="36.33203125" style="7" customWidth="1"/>
    <col min="12242" max="12242" width="12.33203125" style="7" customWidth="1"/>
    <col min="12243" max="12244" width="11" style="7" customWidth="1"/>
    <col min="12245" max="12245" width="12" style="7" customWidth="1"/>
    <col min="12246" max="12246" width="10.33203125" style="7" customWidth="1"/>
    <col min="12247" max="12247" width="17.44140625" style="7" customWidth="1"/>
    <col min="12248" max="12496" width="9.109375" style="7"/>
    <col min="12497" max="12497" width="36.33203125" style="7" customWidth="1"/>
    <col min="12498" max="12498" width="12.33203125" style="7" customWidth="1"/>
    <col min="12499" max="12500" width="11" style="7" customWidth="1"/>
    <col min="12501" max="12501" width="12" style="7" customWidth="1"/>
    <col min="12502" max="12502" width="10.33203125" style="7" customWidth="1"/>
    <col min="12503" max="12503" width="17.44140625" style="7" customWidth="1"/>
    <col min="12504" max="12752" width="9.109375" style="7"/>
    <col min="12753" max="12753" width="36.33203125" style="7" customWidth="1"/>
    <col min="12754" max="12754" width="12.33203125" style="7" customWidth="1"/>
    <col min="12755" max="12756" width="11" style="7" customWidth="1"/>
    <col min="12757" max="12757" width="12" style="7" customWidth="1"/>
    <col min="12758" max="12758" width="10.33203125" style="7" customWidth="1"/>
    <col min="12759" max="12759" width="17.44140625" style="7" customWidth="1"/>
    <col min="12760" max="13008" width="9.109375" style="7"/>
    <col min="13009" max="13009" width="36.33203125" style="7" customWidth="1"/>
    <col min="13010" max="13010" width="12.33203125" style="7" customWidth="1"/>
    <col min="13011" max="13012" width="11" style="7" customWidth="1"/>
    <col min="13013" max="13013" width="12" style="7" customWidth="1"/>
    <col min="13014" max="13014" width="10.33203125" style="7" customWidth="1"/>
    <col min="13015" max="13015" width="17.44140625" style="7" customWidth="1"/>
    <col min="13016" max="13264" width="9.109375" style="7"/>
    <col min="13265" max="13265" width="36.33203125" style="7" customWidth="1"/>
    <col min="13266" max="13266" width="12.33203125" style="7" customWidth="1"/>
    <col min="13267" max="13268" width="11" style="7" customWidth="1"/>
    <col min="13269" max="13269" width="12" style="7" customWidth="1"/>
    <col min="13270" max="13270" width="10.33203125" style="7" customWidth="1"/>
    <col min="13271" max="13271" width="17.44140625" style="7" customWidth="1"/>
    <col min="13272" max="13520" width="9.109375" style="7"/>
    <col min="13521" max="13521" width="36.33203125" style="7" customWidth="1"/>
    <col min="13522" max="13522" width="12.33203125" style="7" customWidth="1"/>
    <col min="13523" max="13524" width="11" style="7" customWidth="1"/>
    <col min="13525" max="13525" width="12" style="7" customWidth="1"/>
    <col min="13526" max="13526" width="10.33203125" style="7" customWidth="1"/>
    <col min="13527" max="13527" width="17.44140625" style="7" customWidth="1"/>
    <col min="13528" max="13776" width="9.109375" style="7"/>
    <col min="13777" max="13777" width="36.33203125" style="7" customWidth="1"/>
    <col min="13778" max="13778" width="12.33203125" style="7" customWidth="1"/>
    <col min="13779" max="13780" width="11" style="7" customWidth="1"/>
    <col min="13781" max="13781" width="12" style="7" customWidth="1"/>
    <col min="13782" max="13782" width="10.33203125" style="7" customWidth="1"/>
    <col min="13783" max="13783" width="17.44140625" style="7" customWidth="1"/>
    <col min="13784" max="14032" width="9.109375" style="7"/>
    <col min="14033" max="14033" width="36.33203125" style="7" customWidth="1"/>
    <col min="14034" max="14034" width="12.33203125" style="7" customWidth="1"/>
    <col min="14035" max="14036" width="11" style="7" customWidth="1"/>
    <col min="14037" max="14037" width="12" style="7" customWidth="1"/>
    <col min="14038" max="14038" width="10.33203125" style="7" customWidth="1"/>
    <col min="14039" max="14039" width="17.44140625" style="7" customWidth="1"/>
    <col min="14040" max="14288" width="9.109375" style="7"/>
    <col min="14289" max="14289" width="36.33203125" style="7" customWidth="1"/>
    <col min="14290" max="14290" width="12.33203125" style="7" customWidth="1"/>
    <col min="14291" max="14292" width="11" style="7" customWidth="1"/>
    <col min="14293" max="14293" width="12" style="7" customWidth="1"/>
    <col min="14294" max="14294" width="10.33203125" style="7" customWidth="1"/>
    <col min="14295" max="14295" width="17.44140625" style="7" customWidth="1"/>
    <col min="14296" max="14544" width="9.109375" style="7"/>
    <col min="14545" max="14545" width="36.33203125" style="7" customWidth="1"/>
    <col min="14546" max="14546" width="12.33203125" style="7" customWidth="1"/>
    <col min="14547" max="14548" width="11" style="7" customWidth="1"/>
    <col min="14549" max="14549" width="12" style="7" customWidth="1"/>
    <col min="14550" max="14550" width="10.33203125" style="7" customWidth="1"/>
    <col min="14551" max="14551" width="17.44140625" style="7" customWidth="1"/>
    <col min="14552" max="14800" width="9.109375" style="7"/>
    <col min="14801" max="14801" width="36.33203125" style="7" customWidth="1"/>
    <col min="14802" max="14802" width="12.33203125" style="7" customWidth="1"/>
    <col min="14803" max="14804" width="11" style="7" customWidth="1"/>
    <col min="14805" max="14805" width="12" style="7" customWidth="1"/>
    <col min="14806" max="14806" width="10.33203125" style="7" customWidth="1"/>
    <col min="14807" max="14807" width="17.44140625" style="7" customWidth="1"/>
    <col min="14808" max="15056" width="9.109375" style="7"/>
    <col min="15057" max="15057" width="36.33203125" style="7" customWidth="1"/>
    <col min="15058" max="15058" width="12.33203125" style="7" customWidth="1"/>
    <col min="15059" max="15060" width="11" style="7" customWidth="1"/>
    <col min="15061" max="15061" width="12" style="7" customWidth="1"/>
    <col min="15062" max="15062" width="10.33203125" style="7" customWidth="1"/>
    <col min="15063" max="15063" width="17.44140625" style="7" customWidth="1"/>
    <col min="15064" max="15312" width="9.109375" style="7"/>
    <col min="15313" max="15313" width="36.33203125" style="7" customWidth="1"/>
    <col min="15314" max="15314" width="12.33203125" style="7" customWidth="1"/>
    <col min="15315" max="15316" width="11" style="7" customWidth="1"/>
    <col min="15317" max="15317" width="12" style="7" customWidth="1"/>
    <col min="15318" max="15318" width="10.33203125" style="7" customWidth="1"/>
    <col min="15319" max="15319" width="17.44140625" style="7" customWidth="1"/>
    <col min="15320" max="15568" width="9.109375" style="7"/>
    <col min="15569" max="15569" width="36.33203125" style="7" customWidth="1"/>
    <col min="15570" max="15570" width="12.33203125" style="7" customWidth="1"/>
    <col min="15571" max="15572" width="11" style="7" customWidth="1"/>
    <col min="15573" max="15573" width="12" style="7" customWidth="1"/>
    <col min="15574" max="15574" width="10.33203125" style="7" customWidth="1"/>
    <col min="15575" max="15575" width="17.44140625" style="7" customWidth="1"/>
    <col min="15576" max="15824" width="9.109375" style="7"/>
    <col min="15825" max="15825" width="36.33203125" style="7" customWidth="1"/>
    <col min="15826" max="15826" width="12.33203125" style="7" customWidth="1"/>
    <col min="15827" max="15828" width="11" style="7" customWidth="1"/>
    <col min="15829" max="15829" width="12" style="7" customWidth="1"/>
    <col min="15830" max="15830" width="10.33203125" style="7" customWidth="1"/>
    <col min="15831" max="15831" width="17.44140625" style="7" customWidth="1"/>
    <col min="15832" max="16080" width="9.109375" style="7"/>
    <col min="16081" max="16081" width="36.33203125" style="7" customWidth="1"/>
    <col min="16082" max="16082" width="12.33203125" style="7" customWidth="1"/>
    <col min="16083" max="16084" width="11" style="7" customWidth="1"/>
    <col min="16085" max="16085" width="12" style="7" customWidth="1"/>
    <col min="16086" max="16086" width="10.33203125" style="7" customWidth="1"/>
    <col min="16087" max="16087" width="17.44140625" style="7" customWidth="1"/>
    <col min="16088" max="16383" width="9.109375" style="7"/>
    <col min="16384" max="16384" width="9.109375" style="7" customWidth="1"/>
  </cols>
  <sheetData>
    <row r="1" spans="1:7" ht="30" customHeight="1" x14ac:dyDescent="0.3">
      <c r="A1" s="98" t="s">
        <v>28</v>
      </c>
      <c r="B1" s="98"/>
      <c r="C1" s="18" t="s">
        <v>84</v>
      </c>
      <c r="D1" s="18"/>
      <c r="E1" s="18"/>
      <c r="F1" s="19"/>
      <c r="G1" s="19"/>
    </row>
    <row r="2" spans="1:7" ht="24.75" customHeight="1" x14ac:dyDescent="0.35">
      <c r="A2" s="97" t="s">
        <v>112</v>
      </c>
      <c r="B2" s="97"/>
      <c r="C2" s="2" t="s">
        <v>86</v>
      </c>
      <c r="D2" s="2"/>
      <c r="E2" s="2"/>
      <c r="F2" s="2"/>
      <c r="G2" s="1"/>
    </row>
    <row r="3" spans="1:7" ht="15.75" customHeight="1" x14ac:dyDescent="0.35">
      <c r="A3" s="97"/>
      <c r="B3" s="97"/>
      <c r="C3" s="99"/>
      <c r="D3" s="99"/>
      <c r="E3" s="99"/>
      <c r="F3" s="99"/>
      <c r="G3" s="99"/>
    </row>
    <row r="4" spans="1:7" ht="15.75" customHeight="1" x14ac:dyDescent="0.35">
      <c r="A4" s="2" t="s">
        <v>111</v>
      </c>
      <c r="B4" s="20"/>
      <c r="C4" s="2" t="s">
        <v>87</v>
      </c>
      <c r="D4" s="2"/>
      <c r="E4" s="2"/>
      <c r="F4" s="20"/>
      <c r="G4" s="1"/>
    </row>
    <row r="5" spans="1:7" ht="15.75" customHeight="1" x14ac:dyDescent="0.35">
      <c r="A5" s="20" t="s">
        <v>88</v>
      </c>
      <c r="B5" s="20"/>
      <c r="C5" s="97" t="s">
        <v>89</v>
      </c>
      <c r="D5" s="97"/>
      <c r="E5" s="97"/>
      <c r="F5" s="97"/>
      <c r="G5" s="97"/>
    </row>
    <row r="6" spans="1:7" ht="64.5" customHeight="1" x14ac:dyDescent="0.3">
      <c r="A6" s="104" t="s">
        <v>83</v>
      </c>
      <c r="B6" s="104"/>
      <c r="C6" s="104"/>
      <c r="D6" s="104"/>
      <c r="E6" s="104"/>
      <c r="F6" s="104"/>
      <c r="G6" s="104"/>
    </row>
    <row r="7" spans="1:7" ht="10.5" customHeight="1" x14ac:dyDescent="0.3">
      <c r="A7" s="103"/>
      <c r="B7" s="103"/>
      <c r="C7" s="103"/>
      <c r="D7" s="103"/>
      <c r="E7" s="103"/>
      <c r="F7" s="103"/>
      <c r="G7" s="103"/>
    </row>
    <row r="8" spans="1:7" s="9" customFormat="1" ht="21" customHeight="1" x14ac:dyDescent="0.3">
      <c r="A8" s="39"/>
      <c r="B8" s="87" t="s">
        <v>0</v>
      </c>
      <c r="C8" s="87"/>
      <c r="D8" s="87"/>
      <c r="E8" s="87"/>
      <c r="F8" s="87"/>
      <c r="G8" s="87"/>
    </row>
    <row r="9" spans="1:7" ht="15" customHeight="1" x14ac:dyDescent="0.3">
      <c r="A9" s="93" t="s">
        <v>36</v>
      </c>
      <c r="B9" s="95" t="s">
        <v>1</v>
      </c>
      <c r="C9" s="40" t="s">
        <v>37</v>
      </c>
      <c r="D9" s="95" t="s">
        <v>15</v>
      </c>
      <c r="E9" s="96" t="s">
        <v>38</v>
      </c>
      <c r="F9" s="96"/>
      <c r="G9" s="96"/>
    </row>
    <row r="10" spans="1:7" x14ac:dyDescent="0.3">
      <c r="A10" s="94"/>
      <c r="B10" s="95"/>
      <c r="C10" s="40" t="s">
        <v>39</v>
      </c>
      <c r="D10" s="95"/>
      <c r="E10" s="41" t="s">
        <v>27</v>
      </c>
      <c r="F10" s="41" t="s">
        <v>16</v>
      </c>
      <c r="G10" s="41" t="s">
        <v>17</v>
      </c>
    </row>
    <row r="11" spans="1:7" x14ac:dyDescent="0.3">
      <c r="A11" s="42"/>
      <c r="B11" s="43" t="s">
        <v>45</v>
      </c>
      <c r="C11" s="44"/>
      <c r="D11" s="45"/>
      <c r="E11" s="45"/>
      <c r="F11" s="45"/>
      <c r="G11" s="45"/>
    </row>
    <row r="12" spans="1:7" x14ac:dyDescent="0.3">
      <c r="A12" s="46" t="s">
        <v>49</v>
      </c>
      <c r="B12" s="47" t="s">
        <v>50</v>
      </c>
      <c r="C12" s="48">
        <v>200</v>
      </c>
      <c r="D12" s="49">
        <v>138.6</v>
      </c>
      <c r="E12" s="49">
        <v>7.39</v>
      </c>
      <c r="F12" s="49">
        <v>8.2200000000000006</v>
      </c>
      <c r="G12" s="49">
        <v>19.23</v>
      </c>
    </row>
    <row r="13" spans="1:7" ht="31.2" x14ac:dyDescent="0.3">
      <c r="A13" s="46" t="s">
        <v>78</v>
      </c>
      <c r="B13" s="47" t="s">
        <v>128</v>
      </c>
      <c r="C13" s="46">
        <v>90</v>
      </c>
      <c r="D13" s="49">
        <v>274.10000000000002</v>
      </c>
      <c r="E13" s="49">
        <v>7.46</v>
      </c>
      <c r="F13" s="49">
        <v>9.49</v>
      </c>
      <c r="G13" s="49">
        <v>10.7</v>
      </c>
    </row>
    <row r="14" spans="1:7" ht="36" customHeight="1" x14ac:dyDescent="0.3">
      <c r="A14" s="42" t="s">
        <v>126</v>
      </c>
      <c r="B14" s="50" t="s">
        <v>116</v>
      </c>
      <c r="C14" s="44">
        <v>150</v>
      </c>
      <c r="D14" s="53">
        <f>210.11+13.2</f>
        <v>223.31</v>
      </c>
      <c r="E14" s="53">
        <f>5.67+0.02</f>
        <v>5.6899999999999995</v>
      </c>
      <c r="F14" s="53">
        <f>5.42+1.5</f>
        <v>6.92</v>
      </c>
      <c r="G14" s="53">
        <f>36.67+0.03</f>
        <v>36.700000000000003</v>
      </c>
    </row>
    <row r="15" spans="1:7" ht="18" customHeight="1" x14ac:dyDescent="0.3">
      <c r="A15" s="42" t="s">
        <v>25</v>
      </c>
      <c r="B15" s="51" t="s">
        <v>90</v>
      </c>
      <c r="C15" s="52">
        <v>60</v>
      </c>
      <c r="D15" s="53">
        <v>8.4600000000000009</v>
      </c>
      <c r="E15" s="53">
        <v>0.48</v>
      </c>
      <c r="F15" s="53">
        <v>0.06</v>
      </c>
      <c r="G15" s="53">
        <v>4.0199999999999996</v>
      </c>
    </row>
    <row r="16" spans="1:7" x14ac:dyDescent="0.3">
      <c r="A16" s="42" t="s">
        <v>22</v>
      </c>
      <c r="B16" s="59" t="s">
        <v>4</v>
      </c>
      <c r="C16" s="54">
        <v>180</v>
      </c>
      <c r="D16" s="80">
        <v>36</v>
      </c>
      <c r="E16" s="80">
        <v>0.48</v>
      </c>
      <c r="F16" s="80">
        <v>0</v>
      </c>
      <c r="G16" s="80">
        <v>8.52</v>
      </c>
    </row>
    <row r="17" spans="1:7" x14ac:dyDescent="0.3">
      <c r="A17" s="42" t="s">
        <v>19</v>
      </c>
      <c r="B17" s="51" t="s">
        <v>48</v>
      </c>
      <c r="C17" s="54">
        <v>24</v>
      </c>
      <c r="D17" s="53">
        <v>56.11</v>
      </c>
      <c r="E17" s="53">
        <v>1.2</v>
      </c>
      <c r="F17" s="53">
        <v>0.34</v>
      </c>
      <c r="G17" s="53">
        <v>11.06</v>
      </c>
    </row>
    <row r="18" spans="1:7" x14ac:dyDescent="0.3">
      <c r="A18" s="42" t="s">
        <v>19</v>
      </c>
      <c r="B18" s="51" t="s">
        <v>47</v>
      </c>
      <c r="C18" s="52">
        <v>24</v>
      </c>
      <c r="D18" s="53">
        <v>51.2</v>
      </c>
      <c r="E18" s="53">
        <v>1.76</v>
      </c>
      <c r="F18" s="53">
        <v>0.32</v>
      </c>
      <c r="G18" s="53">
        <v>10.4</v>
      </c>
    </row>
    <row r="19" spans="1:7" s="9" customFormat="1" x14ac:dyDescent="0.3">
      <c r="A19" s="39"/>
      <c r="B19" s="43" t="s">
        <v>46</v>
      </c>
      <c r="C19" s="43">
        <f>SUM(C12:C18)</f>
        <v>728</v>
      </c>
      <c r="D19" s="74">
        <f>SUM(D12:D18)</f>
        <v>787.78000000000009</v>
      </c>
      <c r="E19" s="74">
        <f>SUM(E12:E18)</f>
        <v>24.46</v>
      </c>
      <c r="F19" s="74">
        <f>SUM(F12:F18)</f>
        <v>25.35</v>
      </c>
      <c r="G19" s="74">
        <f>SUM(G12:G18)</f>
        <v>100.63</v>
      </c>
    </row>
    <row r="20" spans="1:7" s="9" customFormat="1" ht="21.75" customHeight="1" x14ac:dyDescent="0.3">
      <c r="A20" s="39"/>
      <c r="B20" s="87" t="s">
        <v>3</v>
      </c>
      <c r="C20" s="87"/>
      <c r="D20" s="87"/>
      <c r="E20" s="87"/>
      <c r="F20" s="87"/>
      <c r="G20" s="87"/>
    </row>
    <row r="21" spans="1:7" ht="18" customHeight="1" x14ac:dyDescent="0.3">
      <c r="A21" s="93" t="s">
        <v>36</v>
      </c>
      <c r="B21" s="95" t="s">
        <v>1</v>
      </c>
      <c r="C21" s="40" t="s">
        <v>37</v>
      </c>
      <c r="D21" s="95" t="s">
        <v>15</v>
      </c>
      <c r="E21" s="96" t="s">
        <v>38</v>
      </c>
      <c r="F21" s="96"/>
      <c r="G21" s="96"/>
    </row>
    <row r="22" spans="1:7" ht="15" customHeight="1" x14ac:dyDescent="0.3">
      <c r="A22" s="94"/>
      <c r="B22" s="95"/>
      <c r="C22" s="40" t="s">
        <v>39</v>
      </c>
      <c r="D22" s="95"/>
      <c r="E22" s="41" t="s">
        <v>27</v>
      </c>
      <c r="F22" s="41" t="s">
        <v>16</v>
      </c>
      <c r="G22" s="41" t="s">
        <v>17</v>
      </c>
    </row>
    <row r="23" spans="1:7" x14ac:dyDescent="0.3">
      <c r="A23" s="42"/>
      <c r="B23" s="43" t="s">
        <v>45</v>
      </c>
      <c r="C23" s="44"/>
      <c r="D23" s="45"/>
      <c r="E23" s="45"/>
      <c r="F23" s="45"/>
      <c r="G23" s="45"/>
    </row>
    <row r="24" spans="1:7" x14ac:dyDescent="0.3">
      <c r="A24" s="42" t="s">
        <v>52</v>
      </c>
      <c r="B24" s="47" t="s">
        <v>57</v>
      </c>
      <c r="C24" s="46">
        <v>200</v>
      </c>
      <c r="D24" s="49">
        <v>132</v>
      </c>
      <c r="E24" s="55">
        <v>1.61</v>
      </c>
      <c r="F24" s="49">
        <v>7.39</v>
      </c>
      <c r="G24" s="49">
        <v>14</v>
      </c>
    </row>
    <row r="25" spans="1:7" ht="31.2" x14ac:dyDescent="0.3">
      <c r="A25" s="42" t="s">
        <v>108</v>
      </c>
      <c r="B25" s="56" t="s">
        <v>109</v>
      </c>
      <c r="C25" s="57">
        <v>100</v>
      </c>
      <c r="D25" s="45">
        <v>168.78</v>
      </c>
      <c r="E25" s="45">
        <v>12.8</v>
      </c>
      <c r="F25" s="45">
        <v>8.3800000000000008</v>
      </c>
      <c r="G25" s="45">
        <v>6.5</v>
      </c>
    </row>
    <row r="26" spans="1:7" ht="31.2" customHeight="1" x14ac:dyDescent="0.3">
      <c r="A26" s="42" t="s">
        <v>126</v>
      </c>
      <c r="B26" s="50" t="s">
        <v>116</v>
      </c>
      <c r="C26" s="44">
        <v>150</v>
      </c>
      <c r="D26" s="53">
        <f>210.11+13.2</f>
        <v>223.31</v>
      </c>
      <c r="E26" s="53">
        <f>5.67+0.02</f>
        <v>5.6899999999999995</v>
      </c>
      <c r="F26" s="53">
        <f>5.42+1.5</f>
        <v>6.92</v>
      </c>
      <c r="G26" s="53">
        <f>36.67+0.03</f>
        <v>36.700000000000003</v>
      </c>
    </row>
    <row r="27" spans="1:7" x14ac:dyDescent="0.3">
      <c r="A27" s="42" t="s">
        <v>63</v>
      </c>
      <c r="B27" s="51" t="s">
        <v>62</v>
      </c>
      <c r="C27" s="44">
        <v>60</v>
      </c>
      <c r="D27" s="45">
        <v>64</v>
      </c>
      <c r="E27" s="45">
        <v>1.02</v>
      </c>
      <c r="F27" s="45">
        <v>3</v>
      </c>
      <c r="G27" s="45">
        <v>15.07</v>
      </c>
    </row>
    <row r="28" spans="1:7" x14ac:dyDescent="0.3">
      <c r="A28" s="42" t="s">
        <v>23</v>
      </c>
      <c r="B28" s="59" t="s">
        <v>7</v>
      </c>
      <c r="C28" s="54">
        <v>180</v>
      </c>
      <c r="D28" s="80">
        <v>37.44</v>
      </c>
      <c r="E28" s="80">
        <v>0.54</v>
      </c>
      <c r="F28" s="80">
        <v>0.02</v>
      </c>
      <c r="G28" s="80">
        <v>8.8800000000000008</v>
      </c>
    </row>
    <row r="29" spans="1:7" x14ac:dyDescent="0.3">
      <c r="A29" s="42" t="s">
        <v>19</v>
      </c>
      <c r="B29" s="51" t="s">
        <v>48</v>
      </c>
      <c r="C29" s="52">
        <v>45</v>
      </c>
      <c r="D29" s="53">
        <v>105.21</v>
      </c>
      <c r="E29" s="53">
        <v>3.56</v>
      </c>
      <c r="F29" s="53">
        <v>0.45</v>
      </c>
      <c r="G29" s="53">
        <v>21.71</v>
      </c>
    </row>
    <row r="30" spans="1:7" x14ac:dyDescent="0.3">
      <c r="A30" s="42" t="s">
        <v>19</v>
      </c>
      <c r="B30" s="51" t="s">
        <v>47</v>
      </c>
      <c r="C30" s="52">
        <v>24</v>
      </c>
      <c r="D30" s="53">
        <v>51.2</v>
      </c>
      <c r="E30" s="53">
        <v>1.76</v>
      </c>
      <c r="F30" s="53">
        <v>0.32</v>
      </c>
      <c r="G30" s="53">
        <v>10.4</v>
      </c>
    </row>
    <row r="31" spans="1:7" s="9" customFormat="1" x14ac:dyDescent="0.3">
      <c r="A31" s="39"/>
      <c r="B31" s="43" t="s">
        <v>46</v>
      </c>
      <c r="C31" s="58">
        <f>SUM(C24:C30)</f>
        <v>759</v>
      </c>
      <c r="D31" s="68">
        <f>SUM(D24:D30)</f>
        <v>781.94</v>
      </c>
      <c r="E31" s="68">
        <f>SUM(E24:E30)</f>
        <v>26.98</v>
      </c>
      <c r="F31" s="68">
        <f>SUM(F24:F30)</f>
        <v>26.479999999999997</v>
      </c>
      <c r="G31" s="68">
        <f>SUM(G24:G30)</f>
        <v>113.26000000000002</v>
      </c>
    </row>
    <row r="32" spans="1:7" s="9" customFormat="1" ht="21.75" customHeight="1" x14ac:dyDescent="0.3">
      <c r="A32" s="39"/>
      <c r="B32" s="87" t="s">
        <v>5</v>
      </c>
      <c r="C32" s="87"/>
      <c r="D32" s="87"/>
      <c r="E32" s="87"/>
      <c r="F32" s="87"/>
      <c r="G32" s="87"/>
    </row>
    <row r="33" spans="1:7" ht="21" customHeight="1" x14ac:dyDescent="0.3">
      <c r="A33" s="93" t="s">
        <v>36</v>
      </c>
      <c r="B33" s="95" t="s">
        <v>1</v>
      </c>
      <c r="C33" s="40" t="s">
        <v>37</v>
      </c>
      <c r="D33" s="95" t="s">
        <v>15</v>
      </c>
      <c r="E33" s="96" t="s">
        <v>38</v>
      </c>
      <c r="F33" s="96"/>
      <c r="G33" s="96"/>
    </row>
    <row r="34" spans="1:7" ht="15" customHeight="1" x14ac:dyDescent="0.3">
      <c r="A34" s="94"/>
      <c r="B34" s="95"/>
      <c r="C34" s="40" t="s">
        <v>39</v>
      </c>
      <c r="D34" s="95"/>
      <c r="E34" s="41" t="s">
        <v>27</v>
      </c>
      <c r="F34" s="41" t="s">
        <v>16</v>
      </c>
      <c r="G34" s="41" t="s">
        <v>17</v>
      </c>
    </row>
    <row r="35" spans="1:7" x14ac:dyDescent="0.3">
      <c r="A35" s="42"/>
      <c r="B35" s="43" t="s">
        <v>45</v>
      </c>
      <c r="C35" s="44"/>
      <c r="D35" s="45"/>
      <c r="E35" s="45"/>
      <c r="F35" s="45"/>
      <c r="G35" s="45"/>
    </row>
    <row r="36" spans="1:7" x14ac:dyDescent="0.3">
      <c r="A36" s="46" t="s">
        <v>54</v>
      </c>
      <c r="B36" s="59" t="s">
        <v>121</v>
      </c>
      <c r="C36" s="54">
        <v>200</v>
      </c>
      <c r="D36" s="83">
        <v>98.6</v>
      </c>
      <c r="E36" s="83">
        <v>1.6</v>
      </c>
      <c r="F36" s="83">
        <v>2.17</v>
      </c>
      <c r="G36" s="83">
        <v>9.69</v>
      </c>
    </row>
    <row r="37" spans="1:7" x14ac:dyDescent="0.3">
      <c r="A37" s="42" t="s">
        <v>41</v>
      </c>
      <c r="B37" s="59" t="s">
        <v>34</v>
      </c>
      <c r="C37" s="81">
        <v>200</v>
      </c>
      <c r="D37" s="82">
        <v>302</v>
      </c>
      <c r="E37" s="82">
        <v>15.97</v>
      </c>
      <c r="F37" s="82">
        <v>19.11</v>
      </c>
      <c r="G37" s="82">
        <v>28.57</v>
      </c>
    </row>
    <row r="38" spans="1:7" x14ac:dyDescent="0.3">
      <c r="A38" s="42" t="s">
        <v>25</v>
      </c>
      <c r="B38" s="51" t="s">
        <v>107</v>
      </c>
      <c r="C38" s="52">
        <v>60</v>
      </c>
      <c r="D38" s="53">
        <v>8.4600000000000009</v>
      </c>
      <c r="E38" s="53">
        <v>0.48</v>
      </c>
      <c r="F38" s="53">
        <v>0.06</v>
      </c>
      <c r="G38" s="53">
        <v>4.0199999999999996</v>
      </c>
    </row>
    <row r="39" spans="1:7" x14ac:dyDescent="0.3">
      <c r="A39" s="42" t="s">
        <v>76</v>
      </c>
      <c r="B39" s="69" t="s">
        <v>71</v>
      </c>
      <c r="C39" s="46">
        <v>180</v>
      </c>
      <c r="D39" s="83">
        <v>176.74</v>
      </c>
      <c r="E39" s="83">
        <v>1.04</v>
      </c>
      <c r="F39" s="83">
        <v>0.27</v>
      </c>
      <c r="G39" s="83">
        <v>42.53</v>
      </c>
    </row>
    <row r="40" spans="1:7" x14ac:dyDescent="0.3">
      <c r="A40" s="42" t="s">
        <v>19</v>
      </c>
      <c r="B40" s="51" t="s">
        <v>48</v>
      </c>
      <c r="C40" s="52">
        <v>45</v>
      </c>
      <c r="D40" s="53">
        <v>105.21</v>
      </c>
      <c r="E40" s="53">
        <v>3.56</v>
      </c>
      <c r="F40" s="53">
        <v>0.45</v>
      </c>
      <c r="G40" s="53">
        <v>21.71</v>
      </c>
    </row>
    <row r="41" spans="1:7" x14ac:dyDescent="0.3">
      <c r="A41" s="42" t="s">
        <v>19</v>
      </c>
      <c r="B41" s="51" t="s">
        <v>47</v>
      </c>
      <c r="C41" s="52">
        <v>24</v>
      </c>
      <c r="D41" s="53">
        <v>51.2</v>
      </c>
      <c r="E41" s="53">
        <v>1.76</v>
      </c>
      <c r="F41" s="53">
        <v>0.32</v>
      </c>
      <c r="G41" s="53">
        <v>10.4</v>
      </c>
    </row>
    <row r="42" spans="1:7" s="9" customFormat="1" x14ac:dyDescent="0.3">
      <c r="A42" s="39"/>
      <c r="B42" s="43" t="s">
        <v>46</v>
      </c>
      <c r="C42" s="61">
        <f>SUM(C36:C41)</f>
        <v>709</v>
      </c>
      <c r="D42" s="68">
        <f>SUM(D36:D41)</f>
        <v>742.21</v>
      </c>
      <c r="E42" s="68">
        <f>SUM(E36:E41)</f>
        <v>24.41</v>
      </c>
      <c r="F42" s="68">
        <f>SUM(F36:F41)</f>
        <v>22.38</v>
      </c>
      <c r="G42" s="68">
        <f>SUM(G36:G41)</f>
        <v>116.92000000000002</v>
      </c>
    </row>
    <row r="43" spans="1:7" s="9" customFormat="1" ht="18.600000000000001" customHeight="1" x14ac:dyDescent="0.3">
      <c r="A43" s="39"/>
      <c r="B43" s="87" t="s">
        <v>6</v>
      </c>
      <c r="C43" s="87"/>
      <c r="D43" s="87"/>
      <c r="E43" s="87"/>
      <c r="F43" s="87"/>
      <c r="G43" s="87"/>
    </row>
    <row r="44" spans="1:7" s="8" customFormat="1" ht="20.25" customHeight="1" x14ac:dyDescent="0.3">
      <c r="A44" s="93" t="s">
        <v>36</v>
      </c>
      <c r="B44" s="95" t="s">
        <v>1</v>
      </c>
      <c r="C44" s="40" t="s">
        <v>37</v>
      </c>
      <c r="D44" s="95" t="s">
        <v>15</v>
      </c>
      <c r="E44" s="96" t="s">
        <v>38</v>
      </c>
      <c r="F44" s="96"/>
      <c r="G44" s="96"/>
    </row>
    <row r="45" spans="1:7" s="8" customFormat="1" ht="15" customHeight="1" x14ac:dyDescent="0.3">
      <c r="A45" s="94"/>
      <c r="B45" s="95"/>
      <c r="C45" s="40" t="s">
        <v>39</v>
      </c>
      <c r="D45" s="95"/>
      <c r="E45" s="41" t="s">
        <v>27</v>
      </c>
      <c r="F45" s="41" t="s">
        <v>16</v>
      </c>
      <c r="G45" s="41" t="s">
        <v>17</v>
      </c>
    </row>
    <row r="46" spans="1:7" x14ac:dyDescent="0.3">
      <c r="A46" s="42"/>
      <c r="B46" s="43" t="s">
        <v>45</v>
      </c>
      <c r="C46" s="44"/>
      <c r="D46" s="45"/>
      <c r="E46" s="45"/>
      <c r="F46" s="45"/>
      <c r="G46" s="45"/>
    </row>
    <row r="47" spans="1:7" x14ac:dyDescent="0.3">
      <c r="A47" s="46" t="s">
        <v>51</v>
      </c>
      <c r="B47" s="62" t="s">
        <v>60</v>
      </c>
      <c r="C47" s="54">
        <v>200</v>
      </c>
      <c r="D47" s="45">
        <v>94.6</v>
      </c>
      <c r="E47" s="45">
        <v>4.95</v>
      </c>
      <c r="F47" s="45">
        <v>6.27</v>
      </c>
      <c r="G47" s="45">
        <v>23.95</v>
      </c>
    </row>
    <row r="48" spans="1:7" ht="34.200000000000003" customHeight="1" x14ac:dyDescent="0.3">
      <c r="A48" s="42" t="s">
        <v>42</v>
      </c>
      <c r="B48" s="51" t="s">
        <v>43</v>
      </c>
      <c r="C48" s="63">
        <v>90</v>
      </c>
      <c r="D48" s="45">
        <v>204</v>
      </c>
      <c r="E48" s="45">
        <f>7.26</f>
        <v>7.26</v>
      </c>
      <c r="F48" s="45">
        <v>12.96</v>
      </c>
      <c r="G48" s="45">
        <v>7.8</v>
      </c>
    </row>
    <row r="49" spans="1:7" x14ac:dyDescent="0.3">
      <c r="A49" s="42" t="s">
        <v>126</v>
      </c>
      <c r="B49" s="84" t="s">
        <v>130</v>
      </c>
      <c r="C49" s="81">
        <v>150</v>
      </c>
      <c r="D49" s="83">
        <f>231.89+13.2</f>
        <v>245.08999999999997</v>
      </c>
      <c r="E49" s="83">
        <v>8.92</v>
      </c>
      <c r="F49" s="83">
        <f>4.1+1.5</f>
        <v>5.6</v>
      </c>
      <c r="G49" s="83">
        <f>39.84+0.03</f>
        <v>39.870000000000005</v>
      </c>
    </row>
    <row r="50" spans="1:7" x14ac:dyDescent="0.3">
      <c r="A50" s="42" t="s">
        <v>18</v>
      </c>
      <c r="B50" s="85" t="s">
        <v>122</v>
      </c>
      <c r="C50" s="81">
        <v>60</v>
      </c>
      <c r="D50" s="80">
        <v>11.7</v>
      </c>
      <c r="E50" s="80">
        <v>0.72</v>
      </c>
      <c r="F50" s="80">
        <v>0.03</v>
      </c>
      <c r="G50" s="80">
        <v>1.56</v>
      </c>
    </row>
    <row r="51" spans="1:7" x14ac:dyDescent="0.3">
      <c r="A51" s="42" t="s">
        <v>22</v>
      </c>
      <c r="B51" s="59" t="s">
        <v>4</v>
      </c>
      <c r="C51" s="54">
        <v>180</v>
      </c>
      <c r="D51" s="80">
        <v>36</v>
      </c>
      <c r="E51" s="80">
        <v>0.48</v>
      </c>
      <c r="F51" s="80">
        <v>0.02</v>
      </c>
      <c r="G51" s="80">
        <v>8.52</v>
      </c>
    </row>
    <row r="52" spans="1:7" x14ac:dyDescent="0.3">
      <c r="A52" s="42" t="s">
        <v>19</v>
      </c>
      <c r="B52" s="51" t="s">
        <v>48</v>
      </c>
      <c r="C52" s="52">
        <v>45</v>
      </c>
      <c r="D52" s="53">
        <v>105.21</v>
      </c>
      <c r="E52" s="53">
        <v>3.56</v>
      </c>
      <c r="F52" s="53">
        <v>0.45</v>
      </c>
      <c r="G52" s="53">
        <v>21.71</v>
      </c>
    </row>
    <row r="53" spans="1:7" x14ac:dyDescent="0.3">
      <c r="A53" s="42" t="s">
        <v>19</v>
      </c>
      <c r="B53" s="51" t="s">
        <v>47</v>
      </c>
      <c r="C53" s="52">
        <v>24</v>
      </c>
      <c r="D53" s="53">
        <v>51.2</v>
      </c>
      <c r="E53" s="53">
        <v>1.76</v>
      </c>
      <c r="F53" s="53">
        <v>0.32</v>
      </c>
      <c r="G53" s="53">
        <v>10.4</v>
      </c>
    </row>
    <row r="54" spans="1:7" s="9" customFormat="1" x14ac:dyDescent="0.3">
      <c r="A54" s="39"/>
      <c r="B54" s="43" t="s">
        <v>46</v>
      </c>
      <c r="C54" s="61">
        <f>SUM(C47:C53)</f>
        <v>749</v>
      </c>
      <c r="D54" s="68">
        <f>SUM(D47:D53)</f>
        <v>747.80000000000018</v>
      </c>
      <c r="E54" s="68">
        <f>SUM(E47:E53)</f>
        <v>27.650000000000002</v>
      </c>
      <c r="F54" s="68">
        <f>SUM(F47:F53)</f>
        <v>25.65</v>
      </c>
      <c r="G54" s="68">
        <f>SUM(G47:G53)</f>
        <v>113.81</v>
      </c>
    </row>
    <row r="55" spans="1:7" s="9" customFormat="1" x14ac:dyDescent="0.3">
      <c r="A55" s="39"/>
      <c r="B55" s="87" t="s">
        <v>8</v>
      </c>
      <c r="C55" s="87"/>
      <c r="D55" s="87"/>
      <c r="E55" s="87"/>
      <c r="F55" s="87"/>
      <c r="G55" s="87"/>
    </row>
    <row r="56" spans="1:7" s="8" customFormat="1" ht="20.25" customHeight="1" x14ac:dyDescent="0.3">
      <c r="A56" s="93" t="s">
        <v>36</v>
      </c>
      <c r="B56" s="95" t="s">
        <v>1</v>
      </c>
      <c r="C56" s="40" t="s">
        <v>37</v>
      </c>
      <c r="D56" s="95" t="s">
        <v>15</v>
      </c>
      <c r="E56" s="96" t="s">
        <v>38</v>
      </c>
      <c r="F56" s="96"/>
      <c r="G56" s="96"/>
    </row>
    <row r="57" spans="1:7" s="8" customFormat="1" ht="15" customHeight="1" x14ac:dyDescent="0.3">
      <c r="A57" s="94"/>
      <c r="B57" s="95"/>
      <c r="C57" s="40" t="s">
        <v>39</v>
      </c>
      <c r="D57" s="95"/>
      <c r="E57" s="41" t="s">
        <v>27</v>
      </c>
      <c r="F57" s="41" t="s">
        <v>16</v>
      </c>
      <c r="G57" s="41" t="s">
        <v>17</v>
      </c>
    </row>
    <row r="58" spans="1:7" x14ac:dyDescent="0.3">
      <c r="A58" s="42"/>
      <c r="B58" s="43" t="s">
        <v>45</v>
      </c>
      <c r="C58" s="64"/>
      <c r="D58" s="45"/>
      <c r="E58" s="45"/>
      <c r="F58" s="45"/>
      <c r="G58" s="45"/>
    </row>
    <row r="59" spans="1:7" x14ac:dyDescent="0.3">
      <c r="A59" s="42" t="s">
        <v>125</v>
      </c>
      <c r="B59" s="47" t="s">
        <v>114</v>
      </c>
      <c r="C59" s="46">
        <v>200</v>
      </c>
      <c r="D59" s="83">
        <v>167.41</v>
      </c>
      <c r="E59" s="83">
        <v>4.5999999999999996</v>
      </c>
      <c r="F59" s="83">
        <v>9.9700000000000006</v>
      </c>
      <c r="G59" s="83">
        <v>24.33</v>
      </c>
    </row>
    <row r="60" spans="1:7" x14ac:dyDescent="0.3">
      <c r="A60" s="42" t="s">
        <v>24</v>
      </c>
      <c r="B60" s="65" t="s">
        <v>9</v>
      </c>
      <c r="C60" s="44">
        <v>200</v>
      </c>
      <c r="D60" s="45">
        <v>305</v>
      </c>
      <c r="E60" s="45">
        <v>13.95</v>
      </c>
      <c r="F60" s="45">
        <v>12.47</v>
      </c>
      <c r="G60" s="45">
        <v>35.729999999999997</v>
      </c>
    </row>
    <row r="61" spans="1:7" x14ac:dyDescent="0.3">
      <c r="A61" s="42" t="s">
        <v>25</v>
      </c>
      <c r="B61" s="51" t="s">
        <v>107</v>
      </c>
      <c r="C61" s="52">
        <v>60</v>
      </c>
      <c r="D61" s="53">
        <v>8.4600000000000009</v>
      </c>
      <c r="E61" s="53">
        <v>0.48</v>
      </c>
      <c r="F61" s="53">
        <v>0.06</v>
      </c>
      <c r="G61" s="53">
        <v>4.0199999999999996</v>
      </c>
    </row>
    <row r="62" spans="1:7" x14ac:dyDescent="0.3">
      <c r="A62" s="42" t="s">
        <v>22</v>
      </c>
      <c r="B62" s="59" t="s">
        <v>4</v>
      </c>
      <c r="C62" s="54">
        <v>180</v>
      </c>
      <c r="D62" s="80">
        <v>36</v>
      </c>
      <c r="E62" s="80">
        <v>0.48</v>
      </c>
      <c r="F62" s="80">
        <v>0.02</v>
      </c>
      <c r="G62" s="80">
        <v>8.52</v>
      </c>
    </row>
    <row r="63" spans="1:7" x14ac:dyDescent="0.3">
      <c r="A63" s="42" t="s">
        <v>19</v>
      </c>
      <c r="B63" s="51" t="s">
        <v>48</v>
      </c>
      <c r="C63" s="52">
        <v>45</v>
      </c>
      <c r="D63" s="53">
        <v>105.21</v>
      </c>
      <c r="E63" s="53">
        <v>3.56</v>
      </c>
      <c r="F63" s="53">
        <v>0.45</v>
      </c>
      <c r="G63" s="53">
        <v>21.71</v>
      </c>
    </row>
    <row r="64" spans="1:7" x14ac:dyDescent="0.3">
      <c r="A64" s="42" t="s">
        <v>19</v>
      </c>
      <c r="B64" s="51" t="s">
        <v>47</v>
      </c>
      <c r="C64" s="52">
        <v>24</v>
      </c>
      <c r="D64" s="53">
        <v>51.2</v>
      </c>
      <c r="E64" s="53">
        <v>1.76</v>
      </c>
      <c r="F64" s="53">
        <v>0.32</v>
      </c>
      <c r="G64" s="53">
        <v>10.4</v>
      </c>
    </row>
    <row r="65" spans="1:7" s="9" customFormat="1" x14ac:dyDescent="0.3">
      <c r="A65" s="39"/>
      <c r="B65" s="43" t="s">
        <v>46</v>
      </c>
      <c r="C65" s="61">
        <f>SUM(C59:C64)</f>
        <v>709</v>
      </c>
      <c r="D65" s="68">
        <f>SUM(D59:D64)</f>
        <v>673.28</v>
      </c>
      <c r="E65" s="68">
        <f>SUM(E59:E64)</f>
        <v>24.83</v>
      </c>
      <c r="F65" s="68">
        <f>SUM(F59:F64)</f>
        <v>23.29</v>
      </c>
      <c r="G65" s="68">
        <f>SUM(G59:G64)</f>
        <v>104.71000000000001</v>
      </c>
    </row>
    <row r="66" spans="1:7" x14ac:dyDescent="0.3">
      <c r="A66" s="39"/>
      <c r="B66" s="87" t="s">
        <v>10</v>
      </c>
      <c r="C66" s="87"/>
      <c r="D66" s="87"/>
      <c r="E66" s="87"/>
      <c r="F66" s="87"/>
      <c r="G66" s="87"/>
    </row>
    <row r="67" spans="1:7" s="8" customFormat="1" ht="18.75" customHeight="1" x14ac:dyDescent="0.3">
      <c r="A67" s="93" t="s">
        <v>36</v>
      </c>
      <c r="B67" s="95" t="s">
        <v>1</v>
      </c>
      <c r="C67" s="40" t="s">
        <v>37</v>
      </c>
      <c r="D67" s="95" t="s">
        <v>15</v>
      </c>
      <c r="E67" s="96" t="s">
        <v>38</v>
      </c>
      <c r="F67" s="96"/>
      <c r="G67" s="96"/>
    </row>
    <row r="68" spans="1:7" s="8" customFormat="1" ht="15" customHeight="1" x14ac:dyDescent="0.3">
      <c r="A68" s="94"/>
      <c r="B68" s="95"/>
      <c r="C68" s="40" t="s">
        <v>39</v>
      </c>
      <c r="D68" s="95"/>
      <c r="E68" s="41" t="s">
        <v>27</v>
      </c>
      <c r="F68" s="41" t="s">
        <v>16</v>
      </c>
      <c r="G68" s="41" t="s">
        <v>17</v>
      </c>
    </row>
    <row r="69" spans="1:7" x14ac:dyDescent="0.3">
      <c r="A69" s="42"/>
      <c r="B69" s="43" t="s">
        <v>45</v>
      </c>
      <c r="C69" s="44"/>
      <c r="D69" s="45"/>
      <c r="E69" s="45"/>
      <c r="F69" s="45"/>
      <c r="G69" s="45"/>
    </row>
    <row r="70" spans="1:7" x14ac:dyDescent="0.3">
      <c r="A70" s="46" t="s">
        <v>49</v>
      </c>
      <c r="B70" s="47" t="s">
        <v>50</v>
      </c>
      <c r="C70" s="48">
        <v>200</v>
      </c>
      <c r="D70" s="49">
        <v>138.6</v>
      </c>
      <c r="E70" s="49">
        <v>7.39</v>
      </c>
      <c r="F70" s="49">
        <v>8.2200000000000006</v>
      </c>
      <c r="G70" s="49">
        <v>19.23</v>
      </c>
    </row>
    <row r="71" spans="1:7" ht="31.2" x14ac:dyDescent="0.3">
      <c r="A71" s="46" t="s">
        <v>78</v>
      </c>
      <c r="B71" s="47" t="s">
        <v>128</v>
      </c>
      <c r="C71" s="46">
        <v>90</v>
      </c>
      <c r="D71" s="49">
        <v>274.10000000000002</v>
      </c>
      <c r="E71" s="49">
        <v>7.46</v>
      </c>
      <c r="F71" s="49">
        <v>9.49</v>
      </c>
      <c r="G71" s="49">
        <v>10.7</v>
      </c>
    </row>
    <row r="72" spans="1:7" ht="31.2" x14ac:dyDescent="0.3">
      <c r="A72" s="42" t="s">
        <v>126</v>
      </c>
      <c r="B72" s="50" t="s">
        <v>116</v>
      </c>
      <c r="C72" s="44">
        <v>150</v>
      </c>
      <c r="D72" s="53">
        <f>210.11+13.2</f>
        <v>223.31</v>
      </c>
      <c r="E72" s="53">
        <f>5.67+0.02</f>
        <v>5.6899999999999995</v>
      </c>
      <c r="F72" s="53">
        <f>5.42+1.5</f>
        <v>6.92</v>
      </c>
      <c r="G72" s="53">
        <f>36.67+0.03</f>
        <v>36.700000000000003</v>
      </c>
    </row>
    <row r="73" spans="1:7" x14ac:dyDescent="0.3">
      <c r="A73" s="42" t="s">
        <v>63</v>
      </c>
      <c r="B73" s="51" t="s">
        <v>62</v>
      </c>
      <c r="C73" s="44">
        <v>60</v>
      </c>
      <c r="D73" s="45">
        <v>64</v>
      </c>
      <c r="E73" s="45">
        <v>1.02</v>
      </c>
      <c r="F73" s="45">
        <v>2</v>
      </c>
      <c r="G73" s="45">
        <v>15.07</v>
      </c>
    </row>
    <row r="74" spans="1:7" x14ac:dyDescent="0.3">
      <c r="A74" s="42" t="s">
        <v>22</v>
      </c>
      <c r="B74" s="78" t="s">
        <v>4</v>
      </c>
      <c r="C74" s="77">
        <v>200</v>
      </c>
      <c r="D74" s="79">
        <v>40</v>
      </c>
      <c r="E74" s="79">
        <v>0.53</v>
      </c>
      <c r="F74" s="79">
        <v>0.02</v>
      </c>
      <c r="G74" s="79">
        <v>9.4700000000000006</v>
      </c>
    </row>
    <row r="75" spans="1:7" x14ac:dyDescent="0.3">
      <c r="A75" s="42" t="s">
        <v>19</v>
      </c>
      <c r="B75" s="51" t="s">
        <v>48</v>
      </c>
      <c r="C75" s="52">
        <v>45</v>
      </c>
      <c r="D75" s="53">
        <v>105.21</v>
      </c>
      <c r="E75" s="53">
        <v>3.56</v>
      </c>
      <c r="F75" s="53">
        <v>0.45</v>
      </c>
      <c r="G75" s="53">
        <v>21.71</v>
      </c>
    </row>
    <row r="76" spans="1:7" x14ac:dyDescent="0.3">
      <c r="A76" s="42" t="s">
        <v>19</v>
      </c>
      <c r="B76" s="51" t="s">
        <v>47</v>
      </c>
      <c r="C76" s="52">
        <v>24</v>
      </c>
      <c r="D76" s="53">
        <v>51.2</v>
      </c>
      <c r="E76" s="53">
        <v>1.76</v>
      </c>
      <c r="F76" s="53">
        <v>0.32</v>
      </c>
      <c r="G76" s="53">
        <v>10.4</v>
      </c>
    </row>
    <row r="77" spans="1:7" s="9" customFormat="1" x14ac:dyDescent="0.3">
      <c r="A77" s="39"/>
      <c r="B77" s="43" t="s">
        <v>46</v>
      </c>
      <c r="C77" s="58">
        <f>SUM(C70:C76)</f>
        <v>769</v>
      </c>
      <c r="D77" s="68">
        <f>SUM(D70:D76)</f>
        <v>896.42000000000007</v>
      </c>
      <c r="E77" s="68">
        <f>SUM(E70:E76)</f>
        <v>27.41</v>
      </c>
      <c r="F77" s="68">
        <f>SUM(F70:F76)</f>
        <v>27.42</v>
      </c>
      <c r="G77" s="68">
        <f>SUM(G70:G76)</f>
        <v>123.28</v>
      </c>
    </row>
    <row r="78" spans="1:7" x14ac:dyDescent="0.3">
      <c r="A78" s="39"/>
      <c r="B78" s="87" t="s">
        <v>11</v>
      </c>
      <c r="C78" s="87"/>
      <c r="D78" s="87"/>
      <c r="E78" s="87"/>
      <c r="F78" s="87"/>
      <c r="G78" s="87"/>
    </row>
    <row r="79" spans="1:7" s="8" customFormat="1" x14ac:dyDescent="0.3">
      <c r="A79" s="93" t="s">
        <v>36</v>
      </c>
      <c r="B79" s="95" t="s">
        <v>1</v>
      </c>
      <c r="C79" s="40" t="s">
        <v>37</v>
      </c>
      <c r="D79" s="95" t="s">
        <v>15</v>
      </c>
      <c r="E79" s="96" t="s">
        <v>38</v>
      </c>
      <c r="F79" s="96"/>
      <c r="G79" s="96"/>
    </row>
    <row r="80" spans="1:7" s="8" customFormat="1" x14ac:dyDescent="0.3">
      <c r="A80" s="94"/>
      <c r="B80" s="95"/>
      <c r="C80" s="40" t="s">
        <v>39</v>
      </c>
      <c r="D80" s="95"/>
      <c r="E80" s="41" t="s">
        <v>27</v>
      </c>
      <c r="F80" s="41" t="s">
        <v>16</v>
      </c>
      <c r="G80" s="41" t="s">
        <v>17</v>
      </c>
    </row>
    <row r="81" spans="1:7" ht="15" customHeight="1" x14ac:dyDescent="0.3">
      <c r="A81" s="42"/>
      <c r="B81" s="43" t="s">
        <v>45</v>
      </c>
      <c r="C81" s="64"/>
      <c r="D81" s="45"/>
      <c r="E81" s="45"/>
      <c r="F81" s="45"/>
      <c r="G81" s="45"/>
    </row>
    <row r="82" spans="1:7" x14ac:dyDescent="0.3">
      <c r="A82" s="46" t="s">
        <v>51</v>
      </c>
      <c r="B82" s="62" t="s">
        <v>60</v>
      </c>
      <c r="C82" s="54">
        <v>200</v>
      </c>
      <c r="D82" s="45">
        <v>94.6</v>
      </c>
      <c r="E82" s="45">
        <v>4.95</v>
      </c>
      <c r="F82" s="45">
        <v>6.27</v>
      </c>
      <c r="G82" s="45">
        <v>23.95</v>
      </c>
    </row>
    <row r="83" spans="1:7" ht="28.8" customHeight="1" x14ac:dyDescent="0.3">
      <c r="A83" s="42" t="s">
        <v>42</v>
      </c>
      <c r="B83" s="51" t="s">
        <v>43</v>
      </c>
      <c r="C83" s="63">
        <v>90</v>
      </c>
      <c r="D83" s="45">
        <v>204</v>
      </c>
      <c r="E83" s="45">
        <f>7.26</f>
        <v>7.26</v>
      </c>
      <c r="F83" s="45">
        <v>12.96</v>
      </c>
      <c r="G83" s="45">
        <v>7.8</v>
      </c>
    </row>
    <row r="84" spans="1:7" ht="31.2" x14ac:dyDescent="0.3">
      <c r="A84" s="42" t="s">
        <v>126</v>
      </c>
      <c r="B84" s="50" t="s">
        <v>116</v>
      </c>
      <c r="C84" s="44">
        <v>150</v>
      </c>
      <c r="D84" s="53">
        <f>210.11+13.2</f>
        <v>223.31</v>
      </c>
      <c r="E84" s="53">
        <f>5.67+0.02</f>
        <v>5.6899999999999995</v>
      </c>
      <c r="F84" s="53">
        <f>5.42+1.5</f>
        <v>6.92</v>
      </c>
      <c r="G84" s="53">
        <f>36.67+0.03</f>
        <v>36.700000000000003</v>
      </c>
    </row>
    <row r="85" spans="1:7" x14ac:dyDescent="0.3">
      <c r="A85" s="42" t="s">
        <v>25</v>
      </c>
      <c r="B85" s="51" t="s">
        <v>107</v>
      </c>
      <c r="C85" s="52">
        <v>60</v>
      </c>
      <c r="D85" s="53">
        <v>8.4600000000000009</v>
      </c>
      <c r="E85" s="53">
        <v>0.48</v>
      </c>
      <c r="F85" s="53">
        <v>0.06</v>
      </c>
      <c r="G85" s="53">
        <v>4.0199999999999996</v>
      </c>
    </row>
    <row r="86" spans="1:7" x14ac:dyDescent="0.3">
      <c r="A86" s="42" t="s">
        <v>23</v>
      </c>
      <c r="B86" s="59" t="s">
        <v>7</v>
      </c>
      <c r="C86" s="54">
        <v>180</v>
      </c>
      <c r="D86" s="80">
        <v>37.44</v>
      </c>
      <c r="E86" s="80">
        <v>0.54</v>
      </c>
      <c r="F86" s="80">
        <v>0.02</v>
      </c>
      <c r="G86" s="80">
        <v>8.8800000000000008</v>
      </c>
    </row>
    <row r="87" spans="1:7" x14ac:dyDescent="0.3">
      <c r="A87" s="42" t="s">
        <v>19</v>
      </c>
      <c r="B87" s="51" t="s">
        <v>48</v>
      </c>
      <c r="C87" s="52">
        <v>45</v>
      </c>
      <c r="D87" s="53">
        <v>105.21</v>
      </c>
      <c r="E87" s="53">
        <v>3.56</v>
      </c>
      <c r="F87" s="53">
        <v>0.45</v>
      </c>
      <c r="G87" s="53">
        <v>21.71</v>
      </c>
    </row>
    <row r="88" spans="1:7" x14ac:dyDescent="0.3">
      <c r="A88" s="42" t="s">
        <v>19</v>
      </c>
      <c r="B88" s="51" t="s">
        <v>47</v>
      </c>
      <c r="C88" s="52">
        <v>25</v>
      </c>
      <c r="D88" s="71">
        <v>53.2</v>
      </c>
      <c r="E88" s="71">
        <v>1.79</v>
      </c>
      <c r="F88" s="71">
        <v>0.35</v>
      </c>
      <c r="G88" s="71">
        <v>11.41</v>
      </c>
    </row>
    <row r="89" spans="1:7" s="9" customFormat="1" x14ac:dyDescent="0.3">
      <c r="A89" s="39"/>
      <c r="B89" s="43" t="s">
        <v>46</v>
      </c>
      <c r="C89" s="61">
        <f>SUM(C82:C88)</f>
        <v>750</v>
      </c>
      <c r="D89" s="68">
        <f>SUM(D82:D88)</f>
        <v>726.22000000000025</v>
      </c>
      <c r="E89" s="68">
        <f>SUM(E82:E88)</f>
        <v>24.269999999999996</v>
      </c>
      <c r="F89" s="68">
        <f>SUM(F82:F88)</f>
        <v>27.029999999999998</v>
      </c>
      <c r="G89" s="68">
        <f>SUM(G82:G88)</f>
        <v>114.47</v>
      </c>
    </row>
    <row r="90" spans="1:7" x14ac:dyDescent="0.3">
      <c r="A90" s="39"/>
      <c r="B90" s="87" t="s">
        <v>12</v>
      </c>
      <c r="C90" s="87"/>
      <c r="D90" s="87"/>
      <c r="E90" s="87"/>
      <c r="F90" s="87"/>
      <c r="G90" s="87"/>
    </row>
    <row r="91" spans="1:7" s="8" customFormat="1" x14ac:dyDescent="0.3">
      <c r="A91" s="93" t="s">
        <v>36</v>
      </c>
      <c r="B91" s="95" t="s">
        <v>1</v>
      </c>
      <c r="C91" s="40" t="s">
        <v>37</v>
      </c>
      <c r="D91" s="95" t="s">
        <v>15</v>
      </c>
      <c r="E91" s="96" t="s">
        <v>38</v>
      </c>
      <c r="F91" s="96"/>
      <c r="G91" s="96"/>
    </row>
    <row r="92" spans="1:7" s="8" customFormat="1" ht="18.75" customHeight="1" x14ac:dyDescent="0.3">
      <c r="A92" s="94"/>
      <c r="B92" s="95"/>
      <c r="C92" s="40" t="s">
        <v>39</v>
      </c>
      <c r="D92" s="95"/>
      <c r="E92" s="41" t="s">
        <v>27</v>
      </c>
      <c r="F92" s="41" t="s">
        <v>16</v>
      </c>
      <c r="G92" s="41" t="s">
        <v>17</v>
      </c>
    </row>
    <row r="93" spans="1:7" ht="15" customHeight="1" x14ac:dyDescent="0.3">
      <c r="A93" s="42"/>
      <c r="B93" s="43" t="s">
        <v>45</v>
      </c>
      <c r="C93" s="44"/>
      <c r="D93" s="45"/>
      <c r="E93" s="45"/>
      <c r="F93" s="45"/>
      <c r="G93" s="45"/>
    </row>
    <row r="94" spans="1:7" x14ac:dyDescent="0.3">
      <c r="A94" s="46" t="s">
        <v>54</v>
      </c>
      <c r="B94" s="59" t="s">
        <v>113</v>
      </c>
      <c r="C94" s="54">
        <v>200</v>
      </c>
      <c r="D94" s="45">
        <v>98.6</v>
      </c>
      <c r="E94" s="45">
        <v>2.6</v>
      </c>
      <c r="F94" s="45">
        <v>6.87</v>
      </c>
      <c r="G94" s="45">
        <v>19.690000000000001</v>
      </c>
    </row>
    <row r="95" spans="1:7" x14ac:dyDescent="0.3">
      <c r="A95" s="42" t="s">
        <v>33</v>
      </c>
      <c r="B95" s="59" t="s">
        <v>64</v>
      </c>
      <c r="C95" s="86">
        <v>90</v>
      </c>
      <c r="D95" s="83">
        <v>160</v>
      </c>
      <c r="E95" s="83">
        <v>11.5</v>
      </c>
      <c r="F95" s="83">
        <v>13.26</v>
      </c>
      <c r="G95" s="83">
        <v>3.51</v>
      </c>
    </row>
    <row r="96" spans="1:7" x14ac:dyDescent="0.3">
      <c r="A96" s="42" t="s">
        <v>26</v>
      </c>
      <c r="B96" s="56" t="s">
        <v>44</v>
      </c>
      <c r="C96" s="52">
        <v>150</v>
      </c>
      <c r="D96" s="45">
        <f>192.21+13.2</f>
        <v>205.41</v>
      </c>
      <c r="E96" s="45">
        <f>5.51+0.02</f>
        <v>5.5299999999999994</v>
      </c>
      <c r="F96" s="45">
        <f>4.52+1.5</f>
        <v>6.02</v>
      </c>
      <c r="G96" s="45">
        <f>35.99+0.03</f>
        <v>36.020000000000003</v>
      </c>
    </row>
    <row r="97" spans="1:7" x14ac:dyDescent="0.3">
      <c r="A97" s="42" t="s">
        <v>18</v>
      </c>
      <c r="B97" s="85" t="s">
        <v>122</v>
      </c>
      <c r="C97" s="81">
        <v>60</v>
      </c>
      <c r="D97" s="80">
        <v>46.9</v>
      </c>
      <c r="E97" s="80">
        <v>0.72</v>
      </c>
      <c r="F97" s="80">
        <v>0.4</v>
      </c>
      <c r="G97" s="80">
        <v>1.56</v>
      </c>
    </row>
    <row r="98" spans="1:7" ht="16.5" customHeight="1" x14ac:dyDescent="0.3">
      <c r="A98" s="42" t="s">
        <v>22</v>
      </c>
      <c r="B98" s="59" t="s">
        <v>4</v>
      </c>
      <c r="C98" s="54">
        <v>180</v>
      </c>
      <c r="D98" s="80">
        <v>36</v>
      </c>
      <c r="E98" s="80">
        <v>0.48</v>
      </c>
      <c r="F98" s="80">
        <v>0.02</v>
      </c>
      <c r="G98" s="80">
        <v>8.52</v>
      </c>
    </row>
    <row r="99" spans="1:7" x14ac:dyDescent="0.3">
      <c r="A99" s="42" t="s">
        <v>19</v>
      </c>
      <c r="B99" s="51" t="s">
        <v>48</v>
      </c>
      <c r="C99" s="52">
        <v>45</v>
      </c>
      <c r="D99" s="53">
        <v>105.21</v>
      </c>
      <c r="E99" s="53">
        <v>3.56</v>
      </c>
      <c r="F99" s="53">
        <v>0.45</v>
      </c>
      <c r="G99" s="53">
        <v>21.71</v>
      </c>
    </row>
    <row r="100" spans="1:7" ht="16.5" customHeight="1" x14ac:dyDescent="0.3">
      <c r="A100" s="42" t="s">
        <v>19</v>
      </c>
      <c r="B100" s="51" t="s">
        <v>47</v>
      </c>
      <c r="C100" s="52">
        <v>24</v>
      </c>
      <c r="D100" s="53">
        <v>51.2</v>
      </c>
      <c r="E100" s="53">
        <v>1.76</v>
      </c>
      <c r="F100" s="53">
        <v>0.32</v>
      </c>
      <c r="G100" s="53">
        <v>10.4</v>
      </c>
    </row>
    <row r="101" spans="1:7" s="9" customFormat="1" x14ac:dyDescent="0.3">
      <c r="A101" s="39"/>
      <c r="B101" s="43" t="s">
        <v>46</v>
      </c>
      <c r="C101" s="61">
        <f>SUM(C94:C100)</f>
        <v>749</v>
      </c>
      <c r="D101" s="68">
        <f>SUM(D94:D100)</f>
        <v>703.32</v>
      </c>
      <c r="E101" s="68">
        <f>SUM(E94:E100)</f>
        <v>26.15</v>
      </c>
      <c r="F101" s="68">
        <f>SUM(F94:F100)</f>
        <v>27.339999999999996</v>
      </c>
      <c r="G101" s="68">
        <f>SUM(G94:G100)</f>
        <v>101.41000000000003</v>
      </c>
    </row>
    <row r="102" spans="1:7" x14ac:dyDescent="0.3">
      <c r="A102" s="42"/>
      <c r="B102" s="88" t="s">
        <v>13</v>
      </c>
      <c r="C102" s="89"/>
      <c r="D102" s="89"/>
      <c r="E102" s="89"/>
      <c r="F102" s="89"/>
      <c r="G102" s="89"/>
    </row>
    <row r="103" spans="1:7" s="8" customFormat="1" x14ac:dyDescent="0.3">
      <c r="A103" s="93" t="s">
        <v>36</v>
      </c>
      <c r="B103" s="95" t="s">
        <v>1</v>
      </c>
      <c r="C103" s="40" t="s">
        <v>37</v>
      </c>
      <c r="D103" s="95" t="s">
        <v>15</v>
      </c>
      <c r="E103" s="96" t="s">
        <v>38</v>
      </c>
      <c r="F103" s="96"/>
      <c r="G103" s="96"/>
    </row>
    <row r="104" spans="1:7" s="8" customFormat="1" ht="17.25" customHeight="1" x14ac:dyDescent="0.3">
      <c r="A104" s="94"/>
      <c r="B104" s="95"/>
      <c r="C104" s="40" t="s">
        <v>39</v>
      </c>
      <c r="D104" s="95"/>
      <c r="E104" s="41" t="s">
        <v>27</v>
      </c>
      <c r="F104" s="41" t="s">
        <v>16</v>
      </c>
      <c r="G104" s="41" t="s">
        <v>17</v>
      </c>
    </row>
    <row r="105" spans="1:7" ht="15" customHeight="1" x14ac:dyDescent="0.3">
      <c r="A105" s="42"/>
      <c r="B105" s="43" t="s">
        <v>45</v>
      </c>
      <c r="C105" s="44"/>
      <c r="D105" s="45"/>
      <c r="E105" s="45"/>
      <c r="F105" s="45"/>
      <c r="G105" s="45"/>
    </row>
    <row r="106" spans="1:7" x14ac:dyDescent="0.3">
      <c r="A106" s="42" t="s">
        <v>53</v>
      </c>
      <c r="B106" s="47" t="s">
        <v>68</v>
      </c>
      <c r="C106" s="46">
        <v>200</v>
      </c>
      <c r="D106" s="45">
        <v>116.44</v>
      </c>
      <c r="E106" s="45">
        <v>2.61</v>
      </c>
      <c r="F106" s="45">
        <v>4.07</v>
      </c>
      <c r="G106" s="45">
        <v>13.8</v>
      </c>
    </row>
    <row r="107" spans="1:7" ht="16.5" customHeight="1" x14ac:dyDescent="0.3">
      <c r="A107" s="46" t="s">
        <v>78</v>
      </c>
      <c r="B107" s="47" t="s">
        <v>79</v>
      </c>
      <c r="C107" s="46">
        <v>90</v>
      </c>
      <c r="D107" s="49">
        <v>274.10000000000002</v>
      </c>
      <c r="E107" s="49">
        <v>7.46</v>
      </c>
      <c r="F107" s="49">
        <v>9.49</v>
      </c>
      <c r="G107" s="49">
        <v>10.7</v>
      </c>
    </row>
    <row r="108" spans="1:7" ht="31.2" x14ac:dyDescent="0.3">
      <c r="A108" s="42" t="s">
        <v>126</v>
      </c>
      <c r="B108" s="50" t="s">
        <v>116</v>
      </c>
      <c r="C108" s="44">
        <v>150</v>
      </c>
      <c r="D108" s="53">
        <f>210.11+13.2</f>
        <v>223.31</v>
      </c>
      <c r="E108" s="53">
        <f>5.67+0.02</f>
        <v>5.6899999999999995</v>
      </c>
      <c r="F108" s="53">
        <f>5.42+1.5</f>
        <v>6.92</v>
      </c>
      <c r="G108" s="53">
        <f>36.67+0.03</f>
        <v>36.700000000000003</v>
      </c>
    </row>
    <row r="109" spans="1:7" x14ac:dyDescent="0.3">
      <c r="A109" s="42" t="s">
        <v>18</v>
      </c>
      <c r="B109" s="51" t="s">
        <v>56</v>
      </c>
      <c r="C109" s="44">
        <v>60</v>
      </c>
      <c r="D109" s="53">
        <v>57</v>
      </c>
      <c r="E109" s="53">
        <v>1.6</v>
      </c>
      <c r="F109" s="53">
        <v>2.2000000000000002</v>
      </c>
      <c r="G109" s="53">
        <v>4.2</v>
      </c>
    </row>
    <row r="110" spans="1:7" x14ac:dyDescent="0.3">
      <c r="A110" s="42" t="s">
        <v>76</v>
      </c>
      <c r="B110" s="69" t="s">
        <v>71</v>
      </c>
      <c r="C110" s="46">
        <v>180</v>
      </c>
      <c r="D110" s="45">
        <v>176.74</v>
      </c>
      <c r="E110" s="45">
        <v>1.04</v>
      </c>
      <c r="F110" s="45">
        <v>0.27</v>
      </c>
      <c r="G110" s="45">
        <v>32.26</v>
      </c>
    </row>
    <row r="111" spans="1:7" x14ac:dyDescent="0.3">
      <c r="A111" s="42" t="s">
        <v>19</v>
      </c>
      <c r="B111" s="51" t="s">
        <v>48</v>
      </c>
      <c r="C111" s="52">
        <v>45</v>
      </c>
      <c r="D111" s="53">
        <v>105.21</v>
      </c>
      <c r="E111" s="53">
        <v>3.56</v>
      </c>
      <c r="F111" s="53">
        <v>0.45</v>
      </c>
      <c r="G111" s="53">
        <v>21.71</v>
      </c>
    </row>
    <row r="112" spans="1:7" x14ac:dyDescent="0.3">
      <c r="A112" s="42" t="s">
        <v>19</v>
      </c>
      <c r="B112" s="51" t="s">
        <v>47</v>
      </c>
      <c r="C112" s="52">
        <v>24</v>
      </c>
      <c r="D112" s="53">
        <v>51.2</v>
      </c>
      <c r="E112" s="53">
        <v>1.76</v>
      </c>
      <c r="F112" s="53">
        <v>0.32</v>
      </c>
      <c r="G112" s="53">
        <v>10.4</v>
      </c>
    </row>
    <row r="113" spans="1:7" s="9" customFormat="1" x14ac:dyDescent="0.3">
      <c r="A113" s="39"/>
      <c r="B113" s="43" t="s">
        <v>46</v>
      </c>
      <c r="C113" s="61">
        <f>SUM(C106:C112)</f>
        <v>749</v>
      </c>
      <c r="D113" s="68">
        <f>SUM(D106:D112)</f>
        <v>1004.0000000000001</v>
      </c>
      <c r="E113" s="68">
        <f>SUM(E106:E112)</f>
        <v>23.72</v>
      </c>
      <c r="F113" s="68">
        <f>SUM(F106:F112)</f>
        <v>23.72</v>
      </c>
      <c r="G113" s="68">
        <f>SUM(G106:G112)</f>
        <v>129.77000000000001</v>
      </c>
    </row>
    <row r="114" spans="1:7" x14ac:dyDescent="0.3">
      <c r="A114" s="42"/>
      <c r="B114" s="88" t="s">
        <v>14</v>
      </c>
      <c r="C114" s="89"/>
      <c r="D114" s="89"/>
      <c r="E114" s="89"/>
      <c r="F114" s="89"/>
      <c r="G114" s="89"/>
    </row>
    <row r="115" spans="1:7" s="8" customFormat="1" x14ac:dyDescent="0.3">
      <c r="A115" s="93" t="s">
        <v>36</v>
      </c>
      <c r="B115" s="95" t="s">
        <v>1</v>
      </c>
      <c r="C115" s="40" t="s">
        <v>37</v>
      </c>
      <c r="D115" s="95" t="s">
        <v>15</v>
      </c>
      <c r="E115" s="96" t="s">
        <v>38</v>
      </c>
      <c r="F115" s="96"/>
      <c r="G115" s="96"/>
    </row>
    <row r="116" spans="1:7" s="8" customFormat="1" ht="18.75" customHeight="1" x14ac:dyDescent="0.3">
      <c r="A116" s="94"/>
      <c r="B116" s="95"/>
      <c r="C116" s="40" t="s">
        <v>39</v>
      </c>
      <c r="D116" s="95"/>
      <c r="E116" s="41" t="s">
        <v>27</v>
      </c>
      <c r="F116" s="41" t="s">
        <v>16</v>
      </c>
      <c r="G116" s="41" t="s">
        <v>17</v>
      </c>
    </row>
    <row r="117" spans="1:7" ht="15" customHeight="1" x14ac:dyDescent="0.3">
      <c r="A117" s="42"/>
      <c r="B117" s="43" t="s">
        <v>45</v>
      </c>
      <c r="C117" s="44"/>
      <c r="D117" s="45"/>
      <c r="E117" s="45"/>
      <c r="F117" s="45"/>
      <c r="G117" s="45"/>
    </row>
    <row r="118" spans="1:7" x14ac:dyDescent="0.3">
      <c r="A118" s="42" t="s">
        <v>52</v>
      </c>
      <c r="B118" s="47" t="s">
        <v>57</v>
      </c>
      <c r="C118" s="46">
        <v>200</v>
      </c>
      <c r="D118" s="49">
        <v>132</v>
      </c>
      <c r="E118" s="55">
        <v>3.61</v>
      </c>
      <c r="F118" s="49">
        <v>7.39</v>
      </c>
      <c r="G118" s="49">
        <v>14</v>
      </c>
    </row>
    <row r="119" spans="1:7" x14ac:dyDescent="0.3">
      <c r="A119" s="42" t="s">
        <v>24</v>
      </c>
      <c r="B119" s="65" t="s">
        <v>9</v>
      </c>
      <c r="C119" s="44">
        <v>200</v>
      </c>
      <c r="D119" s="45">
        <v>305</v>
      </c>
      <c r="E119" s="45">
        <v>13.95</v>
      </c>
      <c r="F119" s="45">
        <v>12.47</v>
      </c>
      <c r="G119" s="45">
        <v>35.729999999999997</v>
      </c>
    </row>
    <row r="120" spans="1:7" x14ac:dyDescent="0.3">
      <c r="A120" s="42" t="s">
        <v>63</v>
      </c>
      <c r="B120" s="51" t="s">
        <v>62</v>
      </c>
      <c r="C120" s="44">
        <v>60</v>
      </c>
      <c r="D120" s="45">
        <v>64</v>
      </c>
      <c r="E120" s="45">
        <v>1.02</v>
      </c>
      <c r="F120" s="45">
        <v>3</v>
      </c>
      <c r="G120" s="45">
        <v>15.07</v>
      </c>
    </row>
    <row r="121" spans="1:7" x14ac:dyDescent="0.3">
      <c r="A121" s="42" t="s">
        <v>76</v>
      </c>
      <c r="B121" s="69" t="s">
        <v>71</v>
      </c>
      <c r="C121" s="46">
        <v>200</v>
      </c>
      <c r="D121" s="45">
        <v>196.38</v>
      </c>
      <c r="E121" s="45">
        <v>1.1599999999999999</v>
      </c>
      <c r="F121" s="45">
        <v>0.3</v>
      </c>
      <c r="G121" s="45">
        <v>32.26</v>
      </c>
    </row>
    <row r="122" spans="1:7" x14ac:dyDescent="0.3">
      <c r="A122" s="42" t="s">
        <v>19</v>
      </c>
      <c r="B122" s="59" t="s">
        <v>48</v>
      </c>
      <c r="C122" s="54">
        <v>20</v>
      </c>
      <c r="D122" s="80">
        <v>62.34</v>
      </c>
      <c r="E122" s="80">
        <v>1.89</v>
      </c>
      <c r="F122" s="80">
        <v>0.23</v>
      </c>
      <c r="G122" s="80">
        <v>9.65</v>
      </c>
    </row>
    <row r="123" spans="1:7" x14ac:dyDescent="0.3">
      <c r="A123" s="42" t="s">
        <v>19</v>
      </c>
      <c r="B123" s="51" t="s">
        <v>47</v>
      </c>
      <c r="C123" s="52">
        <v>23</v>
      </c>
      <c r="D123" s="53">
        <v>51</v>
      </c>
      <c r="E123" s="53">
        <v>1.74</v>
      </c>
      <c r="F123" s="53">
        <v>0.3</v>
      </c>
      <c r="G123" s="53">
        <v>9.99</v>
      </c>
    </row>
    <row r="124" spans="1:7" s="9" customFormat="1" x14ac:dyDescent="0.3">
      <c r="A124" s="39"/>
      <c r="B124" s="43" t="s">
        <v>46</v>
      </c>
      <c r="C124" s="58">
        <f>SUM(C118:C123)</f>
        <v>703</v>
      </c>
      <c r="D124" s="68">
        <f>SUM(D118:D123)</f>
        <v>810.72</v>
      </c>
      <c r="E124" s="68">
        <f>SUM(E118:E123)</f>
        <v>23.369999999999997</v>
      </c>
      <c r="F124" s="68">
        <f>SUM(F118:F123)</f>
        <v>23.69</v>
      </c>
      <c r="G124" s="68">
        <f>SUM(G118:G123)</f>
        <v>116.7</v>
      </c>
    </row>
    <row r="125" spans="1:7" s="9" customFormat="1" ht="8.25" customHeight="1" x14ac:dyDescent="0.3">
      <c r="A125" s="66"/>
      <c r="B125" s="15"/>
      <c r="C125" s="16"/>
      <c r="D125" s="16"/>
      <c r="E125" s="17"/>
      <c r="F125" s="17"/>
      <c r="G125" s="17"/>
    </row>
    <row r="126" spans="1:7" ht="15.75" customHeight="1" x14ac:dyDescent="0.3">
      <c r="A126" s="3"/>
      <c r="B126" s="4" t="s">
        <v>29</v>
      </c>
      <c r="C126" s="5"/>
      <c r="D126" s="5"/>
      <c r="E126" s="5"/>
      <c r="F126" s="5"/>
      <c r="G126" s="5"/>
    </row>
    <row r="127" spans="1:7" ht="40.5" customHeight="1" x14ac:dyDescent="0.3">
      <c r="A127" s="101" t="s">
        <v>70</v>
      </c>
      <c r="B127" s="101"/>
      <c r="C127" s="101"/>
      <c r="D127" s="101"/>
      <c r="E127" s="101"/>
      <c r="F127" s="101"/>
      <c r="G127" s="101"/>
    </row>
    <row r="128" spans="1:7" ht="37.5" customHeight="1" x14ac:dyDescent="0.3">
      <c r="A128" s="101" t="s">
        <v>30</v>
      </c>
      <c r="B128" s="101"/>
      <c r="C128" s="101"/>
      <c r="D128" s="101"/>
      <c r="E128" s="101"/>
      <c r="F128" s="101"/>
      <c r="G128" s="101"/>
    </row>
    <row r="129" spans="1:7" ht="37.5" customHeight="1" x14ac:dyDescent="0.3">
      <c r="A129" s="101" t="s">
        <v>127</v>
      </c>
      <c r="B129" s="101"/>
      <c r="C129" s="101"/>
      <c r="D129" s="101"/>
      <c r="E129" s="101"/>
      <c r="F129" s="101"/>
      <c r="G129" s="101"/>
    </row>
    <row r="130" spans="1:7" ht="40.5" customHeight="1" x14ac:dyDescent="0.3">
      <c r="A130" s="101" t="s">
        <v>32</v>
      </c>
      <c r="B130" s="101"/>
      <c r="C130" s="101"/>
      <c r="D130" s="101"/>
      <c r="E130" s="101"/>
      <c r="F130" s="101"/>
      <c r="G130" s="101"/>
    </row>
    <row r="131" spans="1:7" ht="45.75" customHeight="1" x14ac:dyDescent="0.3">
      <c r="A131" s="101" t="s">
        <v>31</v>
      </c>
      <c r="B131" s="101"/>
      <c r="C131" s="101"/>
      <c r="D131" s="101"/>
      <c r="E131" s="101"/>
      <c r="F131" s="101"/>
      <c r="G131" s="101"/>
    </row>
    <row r="132" spans="1:7" ht="33" customHeight="1" x14ac:dyDescent="0.35">
      <c r="A132" s="14"/>
      <c r="B132" s="100"/>
      <c r="C132" s="100"/>
      <c r="D132" s="100"/>
      <c r="E132" s="100"/>
      <c r="F132" s="100"/>
      <c r="G132" s="100"/>
    </row>
    <row r="133" spans="1:7" ht="45.75" customHeight="1" x14ac:dyDescent="0.3">
      <c r="A133" s="14"/>
      <c r="B133" s="6"/>
      <c r="C133" s="5"/>
      <c r="D133" s="5"/>
      <c r="E133" s="5"/>
      <c r="F133" s="5"/>
      <c r="G133" s="5"/>
    </row>
    <row r="134" spans="1:7" ht="26.25" customHeight="1" x14ac:dyDescent="0.3"/>
  </sheetData>
  <mergeCells count="63">
    <mergeCell ref="A128:G128"/>
    <mergeCell ref="B132:G132"/>
    <mergeCell ref="B114:G114"/>
    <mergeCell ref="A115:A116"/>
    <mergeCell ref="B115:B116"/>
    <mergeCell ref="E115:G115"/>
    <mergeCell ref="D115:D116"/>
    <mergeCell ref="A127:G127"/>
    <mergeCell ref="A130:G130"/>
    <mergeCell ref="A131:G131"/>
    <mergeCell ref="A129:G129"/>
    <mergeCell ref="D103:D104"/>
    <mergeCell ref="A91:A92"/>
    <mergeCell ref="B90:G90"/>
    <mergeCell ref="B91:B92"/>
    <mergeCell ref="E91:G91"/>
    <mergeCell ref="D91:D92"/>
    <mergeCell ref="B102:G102"/>
    <mergeCell ref="A103:A104"/>
    <mergeCell ref="B103:B104"/>
    <mergeCell ref="E103:G103"/>
    <mergeCell ref="B78:G78"/>
    <mergeCell ref="A79:A80"/>
    <mergeCell ref="B79:B80"/>
    <mergeCell ref="E79:G79"/>
    <mergeCell ref="D79:D80"/>
    <mergeCell ref="A67:A68"/>
    <mergeCell ref="B67:B68"/>
    <mergeCell ref="E67:G67"/>
    <mergeCell ref="D67:D68"/>
    <mergeCell ref="B20:G20"/>
    <mergeCell ref="A21:A22"/>
    <mergeCell ref="B21:B22"/>
    <mergeCell ref="E21:G21"/>
    <mergeCell ref="D21:D22"/>
    <mergeCell ref="B66:G66"/>
    <mergeCell ref="D33:D34"/>
    <mergeCell ref="B43:G43"/>
    <mergeCell ref="A44:A45"/>
    <mergeCell ref="B44:B45"/>
    <mergeCell ref="E44:G44"/>
    <mergeCell ref="D44:D45"/>
    <mergeCell ref="B55:G55"/>
    <mergeCell ref="A56:A57"/>
    <mergeCell ref="B56:B57"/>
    <mergeCell ref="E56:G56"/>
    <mergeCell ref="D56:D57"/>
    <mergeCell ref="A33:A34"/>
    <mergeCell ref="B33:B34"/>
    <mergeCell ref="E33:G33"/>
    <mergeCell ref="A7:G7"/>
    <mergeCell ref="B8:G8"/>
    <mergeCell ref="A9:A10"/>
    <mergeCell ref="B9:B10"/>
    <mergeCell ref="E9:G9"/>
    <mergeCell ref="D9:D10"/>
    <mergeCell ref="A1:B1"/>
    <mergeCell ref="A2:B2"/>
    <mergeCell ref="C5:G5"/>
    <mergeCell ref="A6:G6"/>
    <mergeCell ref="B32:G32"/>
    <mergeCell ref="A3:B3"/>
    <mergeCell ref="C3:G3"/>
  </mergeCells>
  <pageMargins left="0.31496062992125984" right="0" top="0.55118110236220474" bottom="0.35433070866141736" header="0.31496062992125984" footer="0.31496062992125984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workbookViewId="0">
      <selection activeCell="M7" sqref="M7"/>
    </sheetView>
  </sheetViews>
  <sheetFormatPr defaultRowHeight="14.4" x14ac:dyDescent="0.3"/>
  <cols>
    <col min="1" max="1" width="17.33203125" customWidth="1"/>
    <col min="2" max="2" width="12.6640625" style="35" customWidth="1"/>
    <col min="3" max="3" width="10.88671875" style="35" customWidth="1"/>
    <col min="4" max="4" width="11.5546875" style="35" customWidth="1"/>
    <col min="5" max="5" width="18.44140625" style="35" customWidth="1"/>
    <col min="6" max="6" width="6.109375" customWidth="1"/>
    <col min="7" max="7" width="16.109375" customWidth="1"/>
    <col min="8" max="8" width="10.88671875" customWidth="1"/>
    <col min="9" max="9" width="11.44140625" customWidth="1"/>
    <col min="11" max="14" width="16.33203125" customWidth="1"/>
  </cols>
  <sheetData>
    <row r="1" spans="1:14" ht="36" customHeight="1" x14ac:dyDescent="0.35">
      <c r="A1" s="109" t="s">
        <v>91</v>
      </c>
      <c r="B1" s="109"/>
      <c r="C1" s="109"/>
      <c r="D1" s="109"/>
      <c r="E1" s="109"/>
      <c r="G1" s="109" t="s">
        <v>92</v>
      </c>
      <c r="H1" s="109"/>
      <c r="I1" s="109"/>
      <c r="J1" s="109"/>
      <c r="K1" s="109"/>
      <c r="L1" s="21"/>
      <c r="M1" s="21"/>
      <c r="N1" s="21"/>
    </row>
    <row r="2" spans="1:14" ht="21.75" customHeight="1" x14ac:dyDescent="0.3">
      <c r="A2" s="110" t="s">
        <v>93</v>
      </c>
      <c r="B2" s="110"/>
      <c r="C2" s="110"/>
      <c r="D2" s="110"/>
      <c r="E2" s="110"/>
      <c r="G2" s="110" t="s">
        <v>93</v>
      </c>
      <c r="H2" s="110"/>
      <c r="I2" s="110"/>
      <c r="J2" s="110"/>
      <c r="K2" s="110"/>
      <c r="L2" s="22"/>
      <c r="M2" s="22"/>
      <c r="N2" s="22"/>
    </row>
    <row r="3" spans="1:14" ht="21.75" customHeight="1" x14ac:dyDescent="0.3">
      <c r="A3" s="23"/>
      <c r="B3" s="24"/>
      <c r="C3" s="111"/>
      <c r="D3" s="112"/>
      <c r="E3" s="25" t="s">
        <v>15</v>
      </c>
      <c r="G3" s="23"/>
      <c r="H3" s="24"/>
      <c r="I3" s="111"/>
      <c r="J3" s="112"/>
      <c r="K3" s="25" t="s">
        <v>15</v>
      </c>
      <c r="L3" s="26"/>
      <c r="M3" s="26"/>
      <c r="N3" s="26"/>
    </row>
    <row r="4" spans="1:14" ht="15.6" x14ac:dyDescent="0.3">
      <c r="A4" s="23"/>
      <c r="B4" s="27" t="s">
        <v>27</v>
      </c>
      <c r="C4" s="27" t="s">
        <v>16</v>
      </c>
      <c r="D4" s="27" t="s">
        <v>17</v>
      </c>
      <c r="E4" s="27"/>
      <c r="G4" s="23"/>
      <c r="H4" s="27" t="s">
        <v>27</v>
      </c>
      <c r="I4" s="27" t="s">
        <v>16</v>
      </c>
      <c r="J4" s="27" t="s">
        <v>17</v>
      </c>
      <c r="K4" s="27"/>
      <c r="L4" s="28"/>
      <c r="M4" s="28"/>
      <c r="N4" s="28"/>
    </row>
    <row r="5" spans="1:14" ht="15.6" x14ac:dyDescent="0.3">
      <c r="A5" s="23" t="s">
        <v>94</v>
      </c>
      <c r="B5" s="29">
        <f>'Меню Завтрак 1-4кл.'!E18</f>
        <v>19.71</v>
      </c>
      <c r="C5" s="29">
        <f>'Меню Завтрак 1-4кл.'!F18</f>
        <v>19.95</v>
      </c>
      <c r="D5" s="29">
        <f>'Меню Завтрак 1-4кл.'!G18</f>
        <v>78.19</v>
      </c>
      <c r="E5" s="29">
        <f>'Меню Завтрак 1-4кл.'!D18</f>
        <v>538.41999999999996</v>
      </c>
      <c r="G5" s="23" t="s">
        <v>94</v>
      </c>
      <c r="H5" s="29">
        <f>'Меню Обед 1-4 кл.'!E19</f>
        <v>24.46</v>
      </c>
      <c r="I5" s="29">
        <f>'Меню Обед 1-4 кл.'!F19</f>
        <v>25.35</v>
      </c>
      <c r="J5" s="29">
        <f>'Меню Обед 1-4 кл.'!G19</f>
        <v>100.63</v>
      </c>
      <c r="K5" s="29">
        <f>'Меню Обед 1-4 кл.'!D19</f>
        <v>787.78000000000009</v>
      </c>
      <c r="L5" s="30"/>
      <c r="M5" s="30"/>
      <c r="N5" s="30"/>
    </row>
    <row r="6" spans="1:14" ht="15.6" x14ac:dyDescent="0.3">
      <c r="A6" s="23" t="s">
        <v>95</v>
      </c>
      <c r="B6" s="29">
        <f>'Меню Завтрак 1-4кл.'!E29</f>
        <v>20</v>
      </c>
      <c r="C6" s="29">
        <f>'Меню Завтрак 1-4кл.'!F29</f>
        <v>19.420000000000002</v>
      </c>
      <c r="D6" s="29">
        <f>'Меню Завтрак 1-4кл.'!G29</f>
        <v>82.52000000000001</v>
      </c>
      <c r="E6" s="29">
        <f>'Меню Завтрак 1-4кл.'!D29</f>
        <v>696.87</v>
      </c>
      <c r="G6" s="23" t="s">
        <v>95</v>
      </c>
      <c r="H6" s="29">
        <f>'Меню Обед 1-4 кл.'!E31</f>
        <v>26.98</v>
      </c>
      <c r="I6" s="29">
        <f>'Меню Обед 1-4 кл.'!F31</f>
        <v>26.479999999999997</v>
      </c>
      <c r="J6" s="29">
        <f>'Меню Обед 1-4 кл.'!G31</f>
        <v>113.26000000000002</v>
      </c>
      <c r="K6" s="29">
        <f>'Меню Обед 1-4 кл.'!D31</f>
        <v>781.94</v>
      </c>
      <c r="L6" s="30"/>
      <c r="M6" s="30"/>
      <c r="N6" s="30"/>
    </row>
    <row r="7" spans="1:14" ht="15.6" x14ac:dyDescent="0.3">
      <c r="A7" s="23" t="s">
        <v>96</v>
      </c>
      <c r="B7" s="29">
        <f>'Меню Завтрак 1-4кл.'!E40</f>
        <v>21.25</v>
      </c>
      <c r="C7" s="29">
        <f>'Меню Завтрак 1-4кл.'!F40</f>
        <v>24.18</v>
      </c>
      <c r="D7" s="29">
        <f>'Меню Завтрак 1-4кл.'!G40</f>
        <v>101.38999999999999</v>
      </c>
      <c r="E7" s="29">
        <f>'Меню Завтрак 1-4кл.'!D40</f>
        <v>677.11</v>
      </c>
      <c r="G7" s="23" t="s">
        <v>96</v>
      </c>
      <c r="H7" s="29">
        <f>'Меню Обед 1-4 кл.'!E42</f>
        <v>24.41</v>
      </c>
      <c r="I7" s="29">
        <f>'Меню Обед 1-4 кл.'!F42</f>
        <v>22.38</v>
      </c>
      <c r="J7" s="29">
        <f>'Меню Обед 1-4 кл.'!G42</f>
        <v>116.92000000000002</v>
      </c>
      <c r="K7" s="29">
        <f>'Меню Обед 1-4 кл.'!D42</f>
        <v>742.21</v>
      </c>
      <c r="L7" s="30"/>
      <c r="M7" s="30"/>
      <c r="N7" s="30"/>
    </row>
    <row r="8" spans="1:14" ht="15.6" x14ac:dyDescent="0.3">
      <c r="A8" s="23" t="s">
        <v>97</v>
      </c>
      <c r="B8" s="29">
        <f>'Меню Завтрак 1-4кл.'!E51</f>
        <v>16.440000000000001</v>
      </c>
      <c r="C8" s="29">
        <f>'Меню Завтрак 1-4кл.'!F51</f>
        <v>15.09</v>
      </c>
      <c r="D8" s="29">
        <f>'Меню Завтрак 1-4кл.'!G51</f>
        <v>67.784000000000006</v>
      </c>
      <c r="E8" s="29">
        <f>'Меню Завтрак 1-4кл.'!D51</f>
        <v>449.47</v>
      </c>
      <c r="G8" s="23" t="s">
        <v>97</v>
      </c>
      <c r="H8" s="29">
        <f>'Меню Обед 1-4 кл.'!E54</f>
        <v>27.650000000000002</v>
      </c>
      <c r="I8" s="29">
        <f>'Меню Обед 1-4 кл.'!F54</f>
        <v>25.65</v>
      </c>
      <c r="J8" s="29">
        <f>'Меню Обед 1-4 кл.'!G54</f>
        <v>113.81</v>
      </c>
      <c r="K8" s="29">
        <f>'Меню Обед 1-4 кл.'!D54</f>
        <v>747.80000000000018</v>
      </c>
      <c r="L8" s="30"/>
      <c r="M8" s="30"/>
      <c r="N8" s="30"/>
    </row>
    <row r="9" spans="1:14" ht="15.6" x14ac:dyDescent="0.3">
      <c r="A9" s="23" t="s">
        <v>98</v>
      </c>
      <c r="B9" s="29">
        <f>'Меню Завтрак 1-4кл.'!E62</f>
        <v>20.2</v>
      </c>
      <c r="C9" s="29">
        <f>'Меню Завтрак 1-4кл.'!F62</f>
        <v>19.860000000000003</v>
      </c>
      <c r="D9" s="29">
        <f>'Меню Завтрак 1-4кл.'!G62</f>
        <v>84.03</v>
      </c>
      <c r="E9" s="29">
        <f>'Меню Завтрак 1-4кл.'!D62</f>
        <v>520.63</v>
      </c>
      <c r="G9" s="23" t="s">
        <v>98</v>
      </c>
      <c r="H9" s="29">
        <f>'Меню Обед 1-4 кл.'!E65</f>
        <v>24.83</v>
      </c>
      <c r="I9" s="29">
        <f>'Меню Обед 1-4 кл.'!F65</f>
        <v>23.29</v>
      </c>
      <c r="J9" s="29">
        <f>'Меню Обед 1-4 кл.'!G65</f>
        <v>104.71000000000001</v>
      </c>
      <c r="K9" s="29">
        <f>'Меню Обед 1-4 кл.'!D65</f>
        <v>673.28</v>
      </c>
      <c r="L9" s="30"/>
      <c r="M9" s="30"/>
      <c r="N9" s="30"/>
    </row>
    <row r="10" spans="1:14" ht="15.6" x14ac:dyDescent="0.3">
      <c r="A10" s="23" t="s">
        <v>99</v>
      </c>
      <c r="B10" s="29">
        <f>'Меню Завтрак 1-4кл.'!E73</f>
        <v>19.71</v>
      </c>
      <c r="C10" s="29">
        <f>'Меню Завтрак 1-4кл.'!F73</f>
        <v>19.95</v>
      </c>
      <c r="D10" s="29">
        <f>'Меню Завтрак 1-4кл.'!G73</f>
        <v>80.86</v>
      </c>
      <c r="E10" s="29">
        <f>'Меню Завтрак 1-4кл.'!D73</f>
        <v>562.91</v>
      </c>
      <c r="G10" s="23" t="s">
        <v>99</v>
      </c>
      <c r="H10" s="29">
        <f>'Меню Обед 1-4 кл.'!E77</f>
        <v>27.41</v>
      </c>
      <c r="I10" s="29">
        <f>'Меню Обед 1-4 кл.'!F77</f>
        <v>27.42</v>
      </c>
      <c r="J10" s="29">
        <f>'Меню Обед 1-4 кл.'!G77</f>
        <v>123.28</v>
      </c>
      <c r="K10" s="29">
        <f>'Меню Обед 1-4 кл.'!D77</f>
        <v>896.42000000000007</v>
      </c>
      <c r="L10" s="30"/>
      <c r="M10" s="30"/>
      <c r="N10" s="30"/>
    </row>
    <row r="11" spans="1:14" ht="15.6" x14ac:dyDescent="0.3">
      <c r="A11" s="23" t="s">
        <v>100</v>
      </c>
      <c r="B11" s="29">
        <f>'Меню Завтрак 1-4кл.'!E84</f>
        <v>19.86</v>
      </c>
      <c r="C11" s="29">
        <f>'Меню Завтрак 1-4кл.'!F84</f>
        <v>19.55</v>
      </c>
      <c r="D11" s="29">
        <f>'Меню Завтрак 1-4кл.'!G84</f>
        <v>82.610000000000014</v>
      </c>
      <c r="E11" s="29">
        <f>'Меню Завтрак 1-4кл.'!D84</f>
        <v>602.12</v>
      </c>
      <c r="G11" s="23" t="s">
        <v>100</v>
      </c>
      <c r="H11" s="29">
        <f>'Меню Обед 1-4 кл.'!E89</f>
        <v>24.269999999999996</v>
      </c>
      <c r="I11" s="29">
        <f>'Меню Обед 1-4 кл.'!F89</f>
        <v>27.029999999999998</v>
      </c>
      <c r="J11" s="29">
        <f>'Меню Обед 1-4 кл.'!G89</f>
        <v>114.47</v>
      </c>
      <c r="K11" s="29">
        <f>'Меню Обед 1-4 кл.'!D89</f>
        <v>726.22000000000025</v>
      </c>
      <c r="L11" s="30"/>
      <c r="M11" s="30"/>
      <c r="N11" s="30"/>
    </row>
    <row r="12" spans="1:14" ht="15.6" x14ac:dyDescent="0.3">
      <c r="A12" s="23" t="s">
        <v>101</v>
      </c>
      <c r="B12" s="29">
        <f>'Меню Завтрак 1-4кл.'!E95</f>
        <v>15.95</v>
      </c>
      <c r="C12" s="29">
        <f>'Меню Завтрак 1-4кл.'!F95</f>
        <v>16.340000000000003</v>
      </c>
      <c r="D12" s="29">
        <f>'Меню Завтрак 1-4кл.'!G95</f>
        <v>76.95</v>
      </c>
      <c r="E12" s="29">
        <f>'Меню Завтрак 1-4кл.'!D95</f>
        <v>491.87</v>
      </c>
      <c r="G12" s="23" t="s">
        <v>101</v>
      </c>
      <c r="H12" s="29">
        <f>'Меню Обед 1-4 кл.'!E101</f>
        <v>26.15</v>
      </c>
      <c r="I12" s="29">
        <f>'Меню Обед 1-4 кл.'!F101</f>
        <v>27.339999999999996</v>
      </c>
      <c r="J12" s="29">
        <f>'Меню Обед 1-4 кл.'!G101</f>
        <v>101.41000000000003</v>
      </c>
      <c r="K12" s="29">
        <f>'Меню Обед 1-4 кл.'!D101</f>
        <v>703.32</v>
      </c>
      <c r="L12" s="30"/>
      <c r="M12" s="30"/>
      <c r="N12" s="30"/>
    </row>
    <row r="13" spans="1:14" ht="15.6" x14ac:dyDescent="0.3">
      <c r="A13" s="23" t="s">
        <v>102</v>
      </c>
      <c r="B13" s="29">
        <f>'Меню Завтрак 1-4кл.'!E105</f>
        <v>17.78</v>
      </c>
      <c r="C13" s="29">
        <f>'Меню Завтрак 1-4кл.'!F105</f>
        <v>18.610000000000003</v>
      </c>
      <c r="D13" s="29">
        <f>'Меню Завтрак 1-4кл.'!G105</f>
        <v>84.83</v>
      </c>
      <c r="E13" s="29">
        <f>'Меню Завтрак 1-4кл.'!D105</f>
        <v>623.93999999999994</v>
      </c>
      <c r="G13" s="23" t="s">
        <v>102</v>
      </c>
      <c r="H13" s="29">
        <f>'Меню Обед 1-4 кл.'!E113</f>
        <v>23.72</v>
      </c>
      <c r="I13" s="29">
        <f>'Меню Обед 1-4 кл.'!F113</f>
        <v>23.72</v>
      </c>
      <c r="J13" s="29">
        <f>'Меню Обед 1-4 кл.'!G113</f>
        <v>129.77000000000001</v>
      </c>
      <c r="K13" s="29">
        <f>'Меню Обед 1-4 кл.'!D113</f>
        <v>1004.0000000000001</v>
      </c>
      <c r="L13" s="30"/>
      <c r="M13" s="30"/>
      <c r="N13" s="30"/>
    </row>
    <row r="14" spans="1:14" ht="15.6" x14ac:dyDescent="0.3">
      <c r="A14" s="23" t="s">
        <v>103</v>
      </c>
      <c r="B14" s="29">
        <f>'Меню Завтрак 1-4кл.'!E116</f>
        <v>19.740000000000002</v>
      </c>
      <c r="C14" s="29">
        <f>'Меню Завтрак 1-4кл.'!F116</f>
        <v>19.46</v>
      </c>
      <c r="D14" s="29">
        <f>'Меню Завтрак 1-4кл.'!G116</f>
        <v>104.57</v>
      </c>
      <c r="E14" s="29">
        <f>'Меню Завтрак 1-4кл.'!D116</f>
        <v>735.5</v>
      </c>
      <c r="G14" s="23" t="s">
        <v>103</v>
      </c>
      <c r="H14" s="29">
        <f>'Меню Обед 1-4 кл.'!E124</f>
        <v>23.369999999999997</v>
      </c>
      <c r="I14" s="29">
        <f>'Меню Обед 1-4 кл.'!F124</f>
        <v>23.69</v>
      </c>
      <c r="J14" s="29">
        <f>'Меню Обед 1-4 кл.'!G124</f>
        <v>116.7</v>
      </c>
      <c r="K14" s="29">
        <f>'Меню Обед 1-4 кл.'!D124</f>
        <v>810.72</v>
      </c>
      <c r="L14" s="30"/>
      <c r="M14" s="30"/>
      <c r="N14" s="30"/>
    </row>
    <row r="15" spans="1:14" ht="15.6" x14ac:dyDescent="0.3">
      <c r="A15" s="23"/>
      <c r="B15" s="27"/>
      <c r="C15" s="27"/>
      <c r="D15" s="27"/>
      <c r="E15" s="27"/>
      <c r="G15" s="23"/>
      <c r="H15" s="27"/>
      <c r="I15" s="27"/>
      <c r="J15" s="27"/>
      <c r="K15" s="27"/>
      <c r="L15" s="28"/>
      <c r="M15" s="28"/>
      <c r="N15" s="28"/>
    </row>
    <row r="16" spans="1:14" ht="15.6" x14ac:dyDescent="0.3">
      <c r="A16" s="31" t="s">
        <v>104</v>
      </c>
      <c r="B16" s="32">
        <f>AVERAGE(B5:B15)</f>
        <v>19.064</v>
      </c>
      <c r="C16" s="32">
        <f>AVERAGE(C5:C15)</f>
        <v>19.241000000000003</v>
      </c>
      <c r="D16" s="32">
        <f>AVERAGE(D5:D15)</f>
        <v>84.373400000000018</v>
      </c>
      <c r="E16" s="32">
        <f>AVERAGE(E5:E15)</f>
        <v>589.8839999999999</v>
      </c>
      <c r="G16" s="31" t="s">
        <v>104</v>
      </c>
      <c r="H16" s="32">
        <f>AVERAGE(H5:H15)</f>
        <v>25.324999999999999</v>
      </c>
      <c r="I16" s="32">
        <f>AVERAGE(I5:I15)</f>
        <v>25.234999999999999</v>
      </c>
      <c r="J16" s="32">
        <f>AVERAGE(J5:J15)</f>
        <v>113.49600000000001</v>
      </c>
      <c r="K16" s="32">
        <f>AVERAGE(K5:K15)</f>
        <v>787.36900000000003</v>
      </c>
      <c r="L16" s="33"/>
      <c r="M16" s="33"/>
      <c r="N16" s="33"/>
    </row>
    <row r="17" spans="1:14" ht="15.6" x14ac:dyDescent="0.3">
      <c r="A17" s="23" t="s">
        <v>105</v>
      </c>
      <c r="B17" s="34">
        <v>77</v>
      </c>
      <c r="C17" s="34">
        <v>79</v>
      </c>
      <c r="D17" s="34">
        <v>335</v>
      </c>
      <c r="E17" s="34">
        <v>2350</v>
      </c>
      <c r="G17" s="23" t="s">
        <v>105</v>
      </c>
      <c r="H17" s="34">
        <v>77</v>
      </c>
      <c r="I17" s="34">
        <v>79</v>
      </c>
      <c r="J17" s="34">
        <v>335</v>
      </c>
      <c r="K17" s="34">
        <v>2350</v>
      </c>
      <c r="L17" s="35"/>
      <c r="M17" s="35"/>
      <c r="N17" s="35"/>
    </row>
    <row r="18" spans="1:14" ht="15.6" x14ac:dyDescent="0.3">
      <c r="A18" s="36" t="s">
        <v>106</v>
      </c>
      <c r="B18" s="37">
        <f>B16*100/B17</f>
        <v>24.758441558441561</v>
      </c>
      <c r="C18" s="37">
        <f>C16*100/C17</f>
        <v>24.35569620253165</v>
      </c>
      <c r="D18" s="37">
        <f>D16*100/D17</f>
        <v>25.186089552238812</v>
      </c>
      <c r="E18" s="37">
        <f>E16*100/E17</f>
        <v>25.101446808510634</v>
      </c>
      <c r="G18" s="36" t="s">
        <v>106</v>
      </c>
      <c r="H18" s="37">
        <f>H16*100/H17</f>
        <v>32.88961038961039</v>
      </c>
      <c r="I18" s="37">
        <f>I16*100/I17</f>
        <v>31.943037974683545</v>
      </c>
      <c r="J18" s="37">
        <f>J16*100/J17</f>
        <v>33.879402985074627</v>
      </c>
      <c r="K18" s="37">
        <f>K16*100/K17</f>
        <v>33.50506382978724</v>
      </c>
      <c r="L18" s="38"/>
      <c r="M18" s="38"/>
      <c r="N18" s="38"/>
    </row>
    <row r="19" spans="1:14" ht="18.75" customHeight="1" x14ac:dyDescent="0.3">
      <c r="H19" s="35"/>
      <c r="I19" s="35"/>
      <c r="J19" s="35"/>
      <c r="K19" s="35"/>
      <c r="L19" s="35"/>
      <c r="M19" s="35"/>
      <c r="N19" s="35"/>
    </row>
  </sheetData>
  <mergeCells count="6">
    <mergeCell ref="A1:E1"/>
    <mergeCell ref="G1:K1"/>
    <mergeCell ref="A2:E2"/>
    <mergeCell ref="G2:K2"/>
    <mergeCell ref="C3:D3"/>
    <mergeCell ref="I3:J3"/>
  </mergeCells>
  <pageMargins left="0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Меню Завтрак 1-4кл.</vt:lpstr>
      <vt:lpstr>Меню Обед 1-4 кл.</vt:lpstr>
      <vt:lpstr>Норма факт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2023-08-30T07:35:30Z</dcterms:modified>
</cp:coreProperties>
</file>